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tabRatio="669" activeTab="2"/>
  </bookViews>
  <sheets>
    <sheet name="SPM" sheetId="1" r:id="rId1"/>
    <sheet name="Stochastic" sheetId="2" r:id="rId2"/>
    <sheet name="Ourputs" sheetId="3" r:id="rId3"/>
  </sheets>
  <definedNames>
    <definedName name="anscount" hidden="1">3</definedName>
    <definedName name="limcount" hidden="1">3</definedName>
    <definedName name="sencount" hidden="1">16</definedName>
    <definedName name="solver_adj" localSheetId="2" hidden="1">'Ourputs'!$E$8:$E$16</definedName>
    <definedName name="solver_adj" localSheetId="1" hidden="1">'Stochastic'!$B$27:$L$27</definedName>
    <definedName name="solver_cvg" localSheetId="2" hidden="1">0.01</definedName>
    <definedName name="solver_cvg" localSheetId="1" hidden="1">0.0001</definedName>
    <definedName name="solver_drv" localSheetId="2" hidden="1">1</definedName>
    <definedName name="solver_drv" localSheetId="1" hidden="1">2</definedName>
    <definedName name="solver_eng" localSheetId="2" hidden="1">2</definedName>
    <definedName name="solver_eng" localSheetId="1" hidden="1">1</definedName>
    <definedName name="solver_est" localSheetId="2" hidden="1">1</definedName>
    <definedName name="solver_est" localSheetId="1" hidden="1">1</definedName>
    <definedName name="solver_itr" localSheetId="2" hidden="1">100</definedName>
    <definedName name="solver_itr" localSheetId="1" hidden="1">2147483647</definedName>
    <definedName name="solver_lhs0" localSheetId="1" hidden="1">'Stochastic'!$O$3</definedName>
    <definedName name="solver_lhs1" localSheetId="2" hidden="1">'Ourputs'!$D$14</definedName>
    <definedName name="solver_lhs1" localSheetId="1" hidden="1">'Stochastic'!$O$8</definedName>
    <definedName name="solver_lhs10" localSheetId="2" hidden="1">'Ourputs'!$E$13</definedName>
    <definedName name="solver_lhs10" localSheetId="1" hidden="1">'Stochastic'!$O$3</definedName>
    <definedName name="solver_lhs100" localSheetId="2" hidden="1">'Ourputs'!#REF!</definedName>
    <definedName name="solver_lhs101" localSheetId="2" hidden="1">'Ourputs'!#REF!</definedName>
    <definedName name="solver_lhs102" localSheetId="2" hidden="1">'Ourputs'!#REF!</definedName>
    <definedName name="solver_lhs103" localSheetId="2" hidden="1">'Ourputs'!#REF!</definedName>
    <definedName name="solver_lhs104" localSheetId="2" hidden="1">'Ourputs'!#REF!</definedName>
    <definedName name="solver_lhs105" localSheetId="2" hidden="1">'Ourputs'!#REF!</definedName>
    <definedName name="solver_lhs106" localSheetId="2" hidden="1">'Ourputs'!#REF!</definedName>
    <definedName name="solver_lhs107" localSheetId="2" hidden="1">'Ourputs'!#REF!</definedName>
    <definedName name="solver_lhs108" localSheetId="2" hidden="1">'Ourputs'!#REF!</definedName>
    <definedName name="solver_lhs109" localSheetId="2" hidden="1">'Ourputs'!#REF!</definedName>
    <definedName name="solver_lhs11" localSheetId="2" hidden="1">'Ourputs'!$E$12</definedName>
    <definedName name="solver_lhs11" localSheetId="1" hidden="1">'Stochastic'!$O$6</definedName>
    <definedName name="solver_lhs110" localSheetId="2" hidden="1">'Ourputs'!$D$10</definedName>
    <definedName name="solver_lhs111" localSheetId="2" hidden="1">'Ourputs'!$D$11</definedName>
    <definedName name="solver_lhs112" localSheetId="2" hidden="1">'Ourputs'!$D$16</definedName>
    <definedName name="solver_lhs113" localSheetId="2" hidden="1">'Ourputs'!#REF!</definedName>
    <definedName name="solver_lhs114" localSheetId="2" hidden="1">'Ourputs'!$D$15</definedName>
    <definedName name="solver_lhs115" localSheetId="2" hidden="1">'Ourputs'!#REF!</definedName>
    <definedName name="solver_lhs116" localSheetId="2" hidden="1">'Ourputs'!$D$14</definedName>
    <definedName name="solver_lhs117" localSheetId="2" hidden="1">'Ourputs'!$D$12</definedName>
    <definedName name="solver_lhs118" localSheetId="2" hidden="1">'Ourputs'!#REF!</definedName>
    <definedName name="solver_lhs119" localSheetId="2" hidden="1">'Ourputs'!$D$13</definedName>
    <definedName name="solver_lhs12" localSheetId="2" hidden="1">'Ourputs'!$E$15</definedName>
    <definedName name="solver_lhs12" localSheetId="1" hidden="1">'Stochastic'!$O$4</definedName>
    <definedName name="solver_lhs120" localSheetId="2" hidden="1">'Ourputs'!#REF!</definedName>
    <definedName name="solver_lhs13" localSheetId="2" hidden="1">'Ourputs'!$E$16</definedName>
    <definedName name="solver_lhs13" localSheetId="1" hidden="1">'Stochastic'!$C$27</definedName>
    <definedName name="solver_lhs14" localSheetId="2" hidden="1">'Ourputs'!$D$9</definedName>
    <definedName name="solver_lhs14" localSheetId="1" hidden="1">'Stochastic'!$O$21</definedName>
    <definedName name="solver_lhs15" localSheetId="2" hidden="1">'Ourputs'!$E$8</definedName>
    <definedName name="solver_lhs15" localSheetId="1" hidden="1">'Stochastic'!$O$14</definedName>
    <definedName name="solver_lhs16" localSheetId="2" hidden="1">'Ourputs'!$E$9</definedName>
    <definedName name="solver_lhs16" localSheetId="1" hidden="1">'Stochastic'!$O$24</definedName>
    <definedName name="solver_lhs17" localSheetId="2" hidden="1">'Ourputs'!$I$11</definedName>
    <definedName name="solver_lhs17" localSheetId="1" hidden="1">'Stochastic'!$O$19</definedName>
    <definedName name="solver_lhs18" localSheetId="2" hidden="1">'Ourputs'!$I$13</definedName>
    <definedName name="solver_lhs18" localSheetId="1" hidden="1">'Stochastic'!$O$23</definedName>
    <definedName name="solver_lhs19" localSheetId="2" hidden="1">'Ourputs'!$I$16</definedName>
    <definedName name="solver_lhs19" localSheetId="1" hidden="1">'Stochastic'!$O$20</definedName>
    <definedName name="solver_lhs2" localSheetId="2" hidden="1">'Ourputs'!$D$12</definedName>
    <definedName name="solver_lhs2" localSheetId="1" hidden="1">'Stochastic'!$O$9</definedName>
    <definedName name="solver_lhs20" localSheetId="2" hidden="1">'Ourputs'!$I$15</definedName>
    <definedName name="solver_lhs20" localSheetId="1" hidden="1">'Stochastic'!$O$22</definedName>
    <definedName name="solver_lhs21" localSheetId="2" hidden="1">'Ourputs'!$I$12</definedName>
    <definedName name="solver_lhs21" localSheetId="1" hidden="1">'Stochastic'!$O$18</definedName>
    <definedName name="solver_lhs22" localSheetId="2" hidden="1">'Ourputs'!$I$18</definedName>
    <definedName name="solver_lhs22" localSheetId="1" hidden="1">'Stochastic'!$O$16</definedName>
    <definedName name="solver_lhs23" localSheetId="2" hidden="1">'Ourputs'!$I$21</definedName>
    <definedName name="solver_lhs23" localSheetId="1" hidden="1">'Stochastic'!$O$17</definedName>
    <definedName name="solver_lhs24" localSheetId="2" hidden="1">'Ourputs'!$I$17</definedName>
    <definedName name="solver_lhs24" localSheetId="1" hidden="1">'Stochastic'!$O$10</definedName>
    <definedName name="solver_lhs25" localSheetId="2" hidden="1">'Ourputs'!$I$9</definedName>
    <definedName name="solver_lhs25" localSheetId="1" hidden="1">'Stochastic'!$O$15</definedName>
    <definedName name="solver_lhs26" localSheetId="2" hidden="1">'Ourputs'!$J$13</definedName>
    <definedName name="solver_lhs26" localSheetId="1" hidden="1">'Stochastic'!$O$11</definedName>
    <definedName name="solver_lhs27" localSheetId="2" hidden="1">'Ourputs'!$J$10</definedName>
    <definedName name="solver_lhs27" localSheetId="1" hidden="1">'Stochastic'!$O$13</definedName>
    <definedName name="solver_lhs28" localSheetId="2" hidden="1">'Ourputs'!$J$14</definedName>
    <definedName name="solver_lhs28" localSheetId="1" hidden="1">'Stochastic'!$O$11</definedName>
    <definedName name="solver_lhs29" localSheetId="2" hidden="1">'Ourputs'!$J$16</definedName>
    <definedName name="solver_lhs29" localSheetId="1" hidden="1">'Stochastic'!$O$12</definedName>
    <definedName name="solver_lhs3" localSheetId="2" hidden="1">'Ourputs'!$D$13</definedName>
    <definedName name="solver_lhs3" localSheetId="1" hidden="1">'Stochastic'!$O$8</definedName>
    <definedName name="solver_lhs30" localSheetId="2" hidden="1">'Ourputs'!$J$12</definedName>
    <definedName name="solver_lhs30" localSheetId="1" hidden="1">'Stochastic'!$L$27</definedName>
    <definedName name="solver_lhs31" localSheetId="2" hidden="1">'Ourputs'!$I$19</definedName>
    <definedName name="solver_lhs31" localSheetId="1" hidden="1">'Stochastic'!$O$10</definedName>
    <definedName name="solver_lhs32" localSheetId="2" hidden="1">'Ourputs'!$J$15</definedName>
    <definedName name="solver_lhs32" localSheetId="1" hidden="1">'Stochastic'!$K$27</definedName>
    <definedName name="solver_lhs33" localSheetId="2" hidden="1">'Ourputs'!$I$14</definedName>
    <definedName name="solver_lhs33" localSheetId="1" hidden="1">'Stochastic'!$L$27</definedName>
    <definedName name="solver_lhs34" localSheetId="2" hidden="1">'Ourputs'!$J$20</definedName>
    <definedName name="solver_lhs34" localSheetId="1" hidden="1">'Stochastic'!$H$27</definedName>
    <definedName name="solver_lhs35" localSheetId="2" hidden="1">'Ourputs'!$J$18</definedName>
    <definedName name="solver_lhs35" localSheetId="1" hidden="1">'Stochastic'!$I$27</definedName>
    <definedName name="solver_lhs36" localSheetId="2" hidden="1">'Ourputs'!$J$17</definedName>
    <definedName name="solver_lhs36" localSheetId="1" hidden="1">'Stochastic'!$J$27</definedName>
    <definedName name="solver_lhs37" localSheetId="2" hidden="1">'Ourputs'!#REF!</definedName>
    <definedName name="solver_lhs37" localSheetId="1" hidden="1">'Stochastic'!$F$27</definedName>
    <definedName name="solver_lhs38" localSheetId="2" hidden="1">'Ourputs'!$I$22</definedName>
    <definedName name="solver_lhs38" localSheetId="1" hidden="1">'Stochastic'!$H$27</definedName>
    <definedName name="solver_lhs39" localSheetId="2" hidden="1">'Ourputs'!$J$11</definedName>
    <definedName name="solver_lhs39" localSheetId="1" hidden="1">'Stochastic'!$G$27</definedName>
    <definedName name="solver_lhs4" localSheetId="2" hidden="1">'Ourputs'!$D$11</definedName>
    <definedName name="solver_lhs4" localSheetId="1" hidden="1">'Stochastic'!$O$7</definedName>
    <definedName name="solver_lhs40" localSheetId="2" hidden="1">'Ourputs'!$I$9</definedName>
    <definedName name="solver_lhs40" localSheetId="1" hidden="1">'Stochastic'!$G$27</definedName>
    <definedName name="solver_lhs41" localSheetId="2" hidden="1">'Ourputs'!$I$8</definedName>
    <definedName name="solver_lhs41" localSheetId="1" hidden="1">'Stochastic'!$B$27</definedName>
    <definedName name="solver_lhs42" localSheetId="2" hidden="1">'Ourputs'!#REF!</definedName>
    <definedName name="solver_lhs42" localSheetId="1" hidden="1">'Stochastic'!$C$27</definedName>
    <definedName name="solver_lhs43" localSheetId="2" hidden="1">'Ourputs'!#REF!</definedName>
    <definedName name="solver_lhs43" localSheetId="1" hidden="1">'Stochastic'!$D$27</definedName>
    <definedName name="solver_lhs44" localSheetId="2" hidden="1">'Ourputs'!#REF!</definedName>
    <definedName name="solver_lhs44" localSheetId="1" hidden="1">'Stochastic'!$D$27</definedName>
    <definedName name="solver_lhs45" localSheetId="2" hidden="1">'Ourputs'!#REF!</definedName>
    <definedName name="solver_lhs45" localSheetId="1" hidden="1">'Stochastic'!$B$27</definedName>
    <definedName name="solver_lhs46" localSheetId="2" hidden="1">'Ourputs'!#REF!</definedName>
    <definedName name="solver_lhs46" localSheetId="1" hidden="1">'Stochastic'!$E$27</definedName>
    <definedName name="solver_lhs47" localSheetId="2" hidden="1">'Ourputs'!#REF!</definedName>
    <definedName name="solver_lhs47" localSheetId="1" hidden="1">'Stochastic'!$E$27</definedName>
    <definedName name="solver_lhs48" localSheetId="2" hidden="1">'Ourputs'!#REF!</definedName>
    <definedName name="solver_lhs48" localSheetId="1" hidden="1">'Stochastic'!$F$27</definedName>
    <definedName name="solver_lhs49" localSheetId="2" hidden="1">'Ourputs'!#REF!</definedName>
    <definedName name="solver_lhs5" localSheetId="2" hidden="1">'Ourputs'!$D$16</definedName>
    <definedName name="solver_lhs5" localSheetId="1" hidden="1">'Stochastic'!$B$27:$L$27</definedName>
    <definedName name="solver_lhs50" localSheetId="2" hidden="1">'Ourputs'!$I$17</definedName>
    <definedName name="solver_lhs51" localSheetId="2" hidden="1">'Ourputs'!$I$19</definedName>
    <definedName name="solver_lhs52" localSheetId="2" hidden="1">'Ourputs'!$I$12</definedName>
    <definedName name="solver_lhs53" localSheetId="2" hidden="1">'Ourputs'!$I$13</definedName>
    <definedName name="solver_lhs54" localSheetId="2" hidden="1">'Ourputs'!$I$18</definedName>
    <definedName name="solver_lhs55" localSheetId="2" hidden="1">'Ourputs'!$J$15</definedName>
    <definedName name="solver_lhs56" localSheetId="2" hidden="1">'Ourputs'!#REF!</definedName>
    <definedName name="solver_lhs57" localSheetId="2" hidden="1">'Ourputs'!$J$13</definedName>
    <definedName name="solver_lhs58" localSheetId="2" hidden="1">'Ourputs'!#REF!</definedName>
    <definedName name="solver_lhs59" localSheetId="2" hidden="1">'Ourputs'!#REF!</definedName>
    <definedName name="solver_lhs6" localSheetId="2" hidden="1">'Ourputs'!$D$14</definedName>
    <definedName name="solver_lhs6" localSheetId="1" hidden="1">'Stochastic'!$O$25</definedName>
    <definedName name="solver_lhs60" localSheetId="2" hidden="1">'Ourputs'!$I$21</definedName>
    <definedName name="solver_lhs61" localSheetId="2" hidden="1">'Ourputs'!#REF!</definedName>
    <definedName name="solver_lhs62" localSheetId="2" hidden="1">'Ourputs'!#REF!</definedName>
    <definedName name="solver_lhs63" localSheetId="2" hidden="1">'Ourputs'!#REF!</definedName>
    <definedName name="solver_lhs64" localSheetId="2" hidden="1">'Ourputs'!$I$16</definedName>
    <definedName name="solver_lhs65" localSheetId="2" hidden="1">'Ourputs'!#REF!</definedName>
    <definedName name="solver_lhs66" localSheetId="2" hidden="1">'Ourputs'!$I$15</definedName>
    <definedName name="solver_lhs67" localSheetId="2" hidden="1">'Ourputs'!#REF!</definedName>
    <definedName name="solver_lhs68" localSheetId="2" hidden="1">'Ourputs'!#REF!</definedName>
    <definedName name="solver_lhs69" localSheetId="2" hidden="1">'Ourputs'!#REF!</definedName>
    <definedName name="solver_lhs7" localSheetId="2" hidden="1">'Ourputs'!$D$10</definedName>
    <definedName name="solver_lhs7" localSheetId="1" hidden="1">'Stochastic'!$O$6</definedName>
    <definedName name="solver_lhs70" localSheetId="2" hidden="1">'Ourputs'!$I$11</definedName>
    <definedName name="solver_lhs71" localSheetId="2" hidden="1">'Ourputs'!$I$20</definedName>
    <definedName name="solver_lhs72" localSheetId="2" hidden="1">'Ourputs'!$E$14</definedName>
    <definedName name="solver_lhs73" localSheetId="2" hidden="1">'Ourputs'!$I$10</definedName>
    <definedName name="solver_lhs74" localSheetId="2" hidden="1">'Ourputs'!#REF!</definedName>
    <definedName name="solver_lhs75" localSheetId="2" hidden="1">'Ourputs'!$E$9</definedName>
    <definedName name="solver_lhs76" localSheetId="2" hidden="1">'Ourputs'!#REF!</definedName>
    <definedName name="solver_lhs77" localSheetId="2" hidden="1">'Ourputs'!$E$8</definedName>
    <definedName name="solver_lhs78" localSheetId="2" hidden="1">'Ourputs'!#REF!</definedName>
    <definedName name="solver_lhs79" localSheetId="2" hidden="1">'Ourputs'!#REF!</definedName>
    <definedName name="solver_lhs8" localSheetId="2" hidden="1">'Ourputs'!$D$8</definedName>
    <definedName name="solver_lhs8" localSheetId="1" hidden="1">'Stochastic'!$O$7</definedName>
    <definedName name="solver_lhs80" localSheetId="2" hidden="1">'Ourputs'!#REF!</definedName>
    <definedName name="solver_lhs81" localSheetId="2" hidden="1">'Ourputs'!#REF!</definedName>
    <definedName name="solver_lhs82" localSheetId="2" hidden="1">'Ourputs'!#REF!</definedName>
    <definedName name="solver_lhs83" localSheetId="2" hidden="1">'Ourputs'!$D$9</definedName>
    <definedName name="solver_lhs84" localSheetId="2" hidden="1">'Ourputs'!#REF!</definedName>
    <definedName name="solver_lhs85" localSheetId="2" hidden="1">'Ourputs'!#REF!</definedName>
    <definedName name="solver_lhs86" localSheetId="2" hidden="1">'Ourputs'!#REF!</definedName>
    <definedName name="solver_lhs87" localSheetId="2" hidden="1">'Ourputs'!$E$12</definedName>
    <definedName name="solver_lhs88" localSheetId="2" hidden="1">'Ourputs'!$E$15</definedName>
    <definedName name="solver_lhs89" localSheetId="2" hidden="1">'Ourputs'!#REF!</definedName>
    <definedName name="solver_lhs9" localSheetId="2" hidden="1">'Ourputs'!$E$11</definedName>
    <definedName name="solver_lhs9" localSheetId="1" hidden="1">'Stochastic'!$O$9</definedName>
    <definedName name="solver_lhs90" localSheetId="2" hidden="1">'Ourputs'!$E$16</definedName>
    <definedName name="solver_lhs91" localSheetId="2" hidden="1">'Ourputs'!#REF!</definedName>
    <definedName name="solver_lhs92" localSheetId="2" hidden="1">'Ourputs'!#REF!</definedName>
    <definedName name="solver_lhs93" localSheetId="2" hidden="1">'Ourputs'!#REF!</definedName>
    <definedName name="solver_lhs94" localSheetId="2" hidden="1">'Ourputs'!$E$11</definedName>
    <definedName name="solver_lhs95" localSheetId="2" hidden="1">'Ourputs'!$E$13</definedName>
    <definedName name="solver_lhs96" localSheetId="2" hidden="1">'Ourputs'!$D$8</definedName>
    <definedName name="solver_lhs97" localSheetId="2" hidden="1">'Ourputs'!#REF!</definedName>
    <definedName name="solver_lhs98" localSheetId="2" hidden="1">'Ourputs'!#REF!</definedName>
    <definedName name="solver_lhs99" localSheetId="2" hidden="1">'Ourputs'!#REF!</definedName>
    <definedName name="solver_lin" localSheetId="2" hidden="1">1</definedName>
    <definedName name="solver_mip" localSheetId="2" hidden="1">2147483647</definedName>
    <definedName name="solver_mip" localSheetId="1" hidden="1">2147483647</definedName>
    <definedName name="solver_mni" localSheetId="2" hidden="1">30</definedName>
    <definedName name="solver_mni" localSheetId="1" hidden="1">30</definedName>
    <definedName name="solver_mrt" localSheetId="2" hidden="1">0.075</definedName>
    <definedName name="solver_mrt" localSheetId="1" hidden="1">0.075</definedName>
    <definedName name="solver_msl" localSheetId="2" hidden="1">2</definedName>
    <definedName name="solver_msl" localSheetId="1" hidden="1">2</definedName>
    <definedName name="solver_neg" localSheetId="2" hidden="1">2</definedName>
    <definedName name="solver_neg" localSheetId="1" hidden="1">1</definedName>
    <definedName name="solver_nod" localSheetId="2" hidden="1">2147483647</definedName>
    <definedName name="solver_nod" localSheetId="1" hidden="1">2147483647</definedName>
    <definedName name="solver_num" localSheetId="2" hidden="1">119</definedName>
    <definedName name="solver_num" localSheetId="1" hidden="1">48</definedName>
    <definedName name="solver_nwt" localSheetId="2" hidden="1">1</definedName>
    <definedName name="solver_nwt" localSheetId="1" hidden="1">1</definedName>
    <definedName name="solver_opt" localSheetId="2" hidden="1">'Ourputs'!$I$1</definedName>
    <definedName name="solver_opt" localSheetId="1" hidden="1">'Stochastic'!$B$31</definedName>
    <definedName name="solver_pre" localSheetId="2" hidden="1">0.000001</definedName>
    <definedName name="solver_pre" localSheetId="1" hidden="1">0.000001</definedName>
    <definedName name="solver_rbv" localSheetId="2" hidden="1">1</definedName>
    <definedName name="solver_rbv" localSheetId="1" hidden="1">2</definedName>
    <definedName name="solver_rel0" localSheetId="1" hidden="1">2</definedName>
    <definedName name="solver_rel1" localSheetId="2" hidden="1">1</definedName>
    <definedName name="solver_rel1" localSheetId="1" hidden="1">3</definedName>
    <definedName name="solver_rel10" localSheetId="2" hidden="1">1</definedName>
    <definedName name="solver_rel10" localSheetId="1" hidden="1">2</definedName>
    <definedName name="solver_rel100" localSheetId="2" hidden="1">1</definedName>
    <definedName name="solver_rel101" localSheetId="2" hidden="1">1</definedName>
    <definedName name="solver_rel102" localSheetId="2" hidden="1">1</definedName>
    <definedName name="solver_rel103" localSheetId="2" hidden="1">1</definedName>
    <definedName name="solver_rel104" localSheetId="2" hidden="1">1</definedName>
    <definedName name="solver_rel105" localSheetId="2" hidden="1">1</definedName>
    <definedName name="solver_rel106" localSheetId="2" hidden="1">1</definedName>
    <definedName name="solver_rel107" localSheetId="2" hidden="1">1</definedName>
    <definedName name="solver_rel108" localSheetId="2" hidden="1">1</definedName>
    <definedName name="solver_rel109" localSheetId="2" hidden="1">1</definedName>
    <definedName name="solver_rel11" localSheetId="2" hidden="1">1</definedName>
    <definedName name="solver_rel11" localSheetId="1" hidden="1">1</definedName>
    <definedName name="solver_rel110" localSheetId="2" hidden="1">1</definedName>
    <definedName name="solver_rel111" localSheetId="2" hidden="1">1</definedName>
    <definedName name="solver_rel112" localSheetId="2" hidden="1">1</definedName>
    <definedName name="solver_rel113" localSheetId="2" hidden="1">1</definedName>
    <definedName name="solver_rel114" localSheetId="2" hidden="1">1</definedName>
    <definedName name="solver_rel115" localSheetId="2" hidden="1">1</definedName>
    <definedName name="solver_rel116" localSheetId="2" hidden="1">1</definedName>
    <definedName name="solver_rel117" localSheetId="2" hidden="1">1</definedName>
    <definedName name="solver_rel118" localSheetId="2" hidden="1">1</definedName>
    <definedName name="solver_rel119" localSheetId="2" hidden="1">1</definedName>
    <definedName name="solver_rel12" localSheetId="2" hidden="1">1</definedName>
    <definedName name="solver_rel12" localSheetId="1" hidden="1">3</definedName>
    <definedName name="solver_rel120" localSheetId="2" hidden="1">2</definedName>
    <definedName name="solver_rel13" localSheetId="2" hidden="1">1</definedName>
    <definedName name="solver_rel13" localSheetId="1" hidden="1">1</definedName>
    <definedName name="solver_rel14" localSheetId="2" hidden="1">1</definedName>
    <definedName name="solver_rel14" localSheetId="1" hidden="1">3</definedName>
    <definedName name="solver_rel15" localSheetId="2" hidden="1">1</definedName>
    <definedName name="solver_rel15" localSheetId="1" hidden="1">3</definedName>
    <definedName name="solver_rel16" localSheetId="2" hidden="1">1</definedName>
    <definedName name="solver_rel16" localSheetId="1" hidden="1">3</definedName>
    <definedName name="solver_rel17" localSheetId="2" hidden="1">1</definedName>
    <definedName name="solver_rel17" localSheetId="1" hidden="1">3</definedName>
    <definedName name="solver_rel18" localSheetId="2" hidden="1">1</definedName>
    <definedName name="solver_rel18" localSheetId="1" hidden="1">3</definedName>
    <definedName name="solver_rel19" localSheetId="2" hidden="1">1</definedName>
    <definedName name="solver_rel19" localSheetId="1" hidden="1">3</definedName>
    <definedName name="solver_rel2" localSheetId="2" hidden="1">1</definedName>
    <definedName name="solver_rel2" localSheetId="1" hidden="1">1</definedName>
    <definedName name="solver_rel20" localSheetId="2" hidden="1">1</definedName>
    <definedName name="solver_rel20" localSheetId="1" hidden="1">3</definedName>
    <definedName name="solver_rel21" localSheetId="2" hidden="1">1</definedName>
    <definedName name="solver_rel21" localSheetId="1" hidden="1">3</definedName>
    <definedName name="solver_rel22" localSheetId="2" hidden="1">1</definedName>
    <definedName name="solver_rel22" localSheetId="1" hidden="1">3</definedName>
    <definedName name="solver_rel23" localSheetId="2" hidden="1">1</definedName>
    <definedName name="solver_rel23" localSheetId="1" hidden="1">3</definedName>
    <definedName name="solver_rel24" localSheetId="2" hidden="1">1</definedName>
    <definedName name="solver_rel24" localSheetId="1" hidden="1">1</definedName>
    <definedName name="solver_rel25" localSheetId="2" hidden="1">1</definedName>
    <definedName name="solver_rel25" localSheetId="1" hidden="1">3</definedName>
    <definedName name="solver_rel26" localSheetId="2" hidden="1">1</definedName>
    <definedName name="solver_rel26" localSheetId="1" hidden="1">3</definedName>
    <definedName name="solver_rel27" localSheetId="2" hidden="1">1</definedName>
    <definedName name="solver_rel27" localSheetId="1" hidden="1">3</definedName>
    <definedName name="solver_rel28" localSheetId="2" hidden="1">1</definedName>
    <definedName name="solver_rel28" localSheetId="1" hidden="1">1</definedName>
    <definedName name="solver_rel29" localSheetId="2" hidden="1">1</definedName>
    <definedName name="solver_rel29" localSheetId="1" hidden="1">2</definedName>
    <definedName name="solver_rel3" localSheetId="2" hidden="1">1</definedName>
    <definedName name="solver_rel3" localSheetId="1" hidden="1">1</definedName>
    <definedName name="solver_rel30" localSheetId="2" hidden="1">1</definedName>
    <definedName name="solver_rel30" localSheetId="1" hidden="1">3</definedName>
    <definedName name="solver_rel31" localSheetId="2" hidden="1">1</definedName>
    <definedName name="solver_rel31" localSheetId="1" hidden="1">3</definedName>
    <definedName name="solver_rel32" localSheetId="2" hidden="1">1</definedName>
    <definedName name="solver_rel32" localSheetId="1" hidden="1">3</definedName>
    <definedName name="solver_rel33" localSheetId="2" hidden="1">1</definedName>
    <definedName name="solver_rel33" localSheetId="1" hidden="1">1</definedName>
    <definedName name="solver_rel34" localSheetId="2" hidden="1">1</definedName>
    <definedName name="solver_rel34" localSheetId="1" hidden="1">3</definedName>
    <definedName name="solver_rel35" localSheetId="2" hidden="1">1</definedName>
    <definedName name="solver_rel35" localSheetId="1" hidden="1">3</definedName>
    <definedName name="solver_rel36" localSheetId="2" hidden="1">1</definedName>
    <definedName name="solver_rel36" localSheetId="1" hidden="1">3</definedName>
    <definedName name="solver_rel37" localSheetId="2" hidden="1">1</definedName>
    <definedName name="solver_rel37" localSheetId="1" hidden="1">3</definedName>
    <definedName name="solver_rel38" localSheetId="2" hidden="1">1</definedName>
    <definedName name="solver_rel38" localSheetId="1" hidden="1">1</definedName>
    <definedName name="solver_rel39" localSheetId="2" hidden="1">1</definedName>
    <definedName name="solver_rel39" localSheetId="1" hidden="1">1</definedName>
    <definedName name="solver_rel4" localSheetId="2" hidden="1">1</definedName>
    <definedName name="solver_rel4" localSheetId="1" hidden="1">3</definedName>
    <definedName name="solver_rel40" localSheetId="2" hidden="1">1</definedName>
    <definedName name="solver_rel40" localSheetId="1" hidden="1">3</definedName>
    <definedName name="solver_rel41" localSheetId="2" hidden="1">1</definedName>
    <definedName name="solver_rel41" localSheetId="1" hidden="1">1</definedName>
    <definedName name="solver_rel42" localSheetId="2" hidden="1">1</definedName>
    <definedName name="solver_rel42" localSheetId="1" hidden="1">3</definedName>
    <definedName name="solver_rel43" localSheetId="2" hidden="1">1</definedName>
    <definedName name="solver_rel43" localSheetId="1" hidden="1">1</definedName>
    <definedName name="solver_rel44" localSheetId="2" hidden="1">1</definedName>
    <definedName name="solver_rel44" localSheetId="1" hidden="1">3</definedName>
    <definedName name="solver_rel45" localSheetId="2" hidden="1">1</definedName>
    <definedName name="solver_rel45" localSheetId="1" hidden="1">3</definedName>
    <definedName name="solver_rel46" localSheetId="2" hidden="1">1</definedName>
    <definedName name="solver_rel46" localSheetId="1" hidden="1">3</definedName>
    <definedName name="solver_rel47" localSheetId="2" hidden="1">1</definedName>
    <definedName name="solver_rel47" localSheetId="1" hidden="1">1</definedName>
    <definedName name="solver_rel48" localSheetId="2" hidden="1">1</definedName>
    <definedName name="solver_rel48" localSheetId="1" hidden="1">1</definedName>
    <definedName name="solver_rel49" localSheetId="2" hidden="1">1</definedName>
    <definedName name="solver_rel5" localSheetId="2" hidden="1">1</definedName>
    <definedName name="solver_rel5" localSheetId="1" hidden="1">3</definedName>
    <definedName name="solver_rel50" localSheetId="2" hidden="1">1</definedName>
    <definedName name="solver_rel51" localSheetId="2" hidden="1">1</definedName>
    <definedName name="solver_rel52" localSheetId="2" hidden="1">1</definedName>
    <definedName name="solver_rel53" localSheetId="2" hidden="1">1</definedName>
    <definedName name="solver_rel54" localSheetId="2" hidden="1">1</definedName>
    <definedName name="solver_rel55" localSheetId="2" hidden="1">1</definedName>
    <definedName name="solver_rel56" localSheetId="2" hidden="1">1</definedName>
    <definedName name="solver_rel57" localSheetId="2" hidden="1">1</definedName>
    <definedName name="solver_rel58" localSheetId="2" hidden="1">1</definedName>
    <definedName name="solver_rel59" localSheetId="2" hidden="1">1</definedName>
    <definedName name="solver_rel6" localSheetId="2" hidden="1">1</definedName>
    <definedName name="solver_rel6" localSheetId="1" hidden="1">3</definedName>
    <definedName name="solver_rel60" localSheetId="2" hidden="1">1</definedName>
    <definedName name="solver_rel61" localSheetId="2" hidden="1">1</definedName>
    <definedName name="solver_rel62" localSheetId="2" hidden="1">1</definedName>
    <definedName name="solver_rel63" localSheetId="2" hidden="1">1</definedName>
    <definedName name="solver_rel64" localSheetId="2" hidden="1">1</definedName>
    <definedName name="solver_rel65" localSheetId="2" hidden="1">1</definedName>
    <definedName name="solver_rel66" localSheetId="2" hidden="1">1</definedName>
    <definedName name="solver_rel67" localSheetId="2" hidden="1">1</definedName>
    <definedName name="solver_rel68" localSheetId="2" hidden="1">1</definedName>
    <definedName name="solver_rel69" localSheetId="2" hidden="1">1</definedName>
    <definedName name="solver_rel7" localSheetId="2" hidden="1">1</definedName>
    <definedName name="solver_rel7" localSheetId="1" hidden="1">3</definedName>
    <definedName name="solver_rel70" localSheetId="2" hidden="1">1</definedName>
    <definedName name="solver_rel71" localSheetId="2" hidden="1">1</definedName>
    <definedName name="solver_rel72" localSheetId="2" hidden="1">1</definedName>
    <definedName name="solver_rel73" localSheetId="2" hidden="1">1</definedName>
    <definedName name="solver_rel74" localSheetId="2" hidden="1">1</definedName>
    <definedName name="solver_rel75" localSheetId="2" hidden="1">1</definedName>
    <definedName name="solver_rel76" localSheetId="2" hidden="1">1</definedName>
    <definedName name="solver_rel77" localSheetId="2" hidden="1">1</definedName>
    <definedName name="solver_rel78" localSheetId="2" hidden="1">1</definedName>
    <definedName name="solver_rel79" localSheetId="2" hidden="1">1</definedName>
    <definedName name="solver_rel8" localSheetId="2" hidden="1">1</definedName>
    <definedName name="solver_rel8" localSheetId="1" hidden="1">1</definedName>
    <definedName name="solver_rel80" localSheetId="2" hidden="1">1</definedName>
    <definedName name="solver_rel81" localSheetId="2" hidden="1">1</definedName>
    <definedName name="solver_rel82" localSheetId="2" hidden="1">1</definedName>
    <definedName name="solver_rel83" localSheetId="2" hidden="1">1</definedName>
    <definedName name="solver_rel84" localSheetId="2" hidden="1">1</definedName>
    <definedName name="solver_rel85" localSheetId="2" hidden="1">1</definedName>
    <definedName name="solver_rel86" localSheetId="2" hidden="1">1</definedName>
    <definedName name="solver_rel87" localSheetId="2" hidden="1">1</definedName>
    <definedName name="solver_rel88" localSheetId="2" hidden="1">1</definedName>
    <definedName name="solver_rel89" localSheetId="2" hidden="1">1</definedName>
    <definedName name="solver_rel9" localSheetId="2" hidden="1">1</definedName>
    <definedName name="solver_rel9" localSheetId="1" hidden="1">3</definedName>
    <definedName name="solver_rel90" localSheetId="2" hidden="1">1</definedName>
    <definedName name="solver_rel91" localSheetId="2" hidden="1">1</definedName>
    <definedName name="solver_rel92" localSheetId="2" hidden="1">1</definedName>
    <definedName name="solver_rel93" localSheetId="2" hidden="1">1</definedName>
    <definedName name="solver_rel94" localSheetId="2" hidden="1">1</definedName>
    <definedName name="solver_rel95" localSheetId="2" hidden="1">1</definedName>
    <definedName name="solver_rel96" localSheetId="2" hidden="1">1</definedName>
    <definedName name="solver_rel97" localSheetId="2" hidden="1">1</definedName>
    <definedName name="solver_rel98" localSheetId="2" hidden="1">1</definedName>
    <definedName name="solver_rel99" localSheetId="2" hidden="1">1</definedName>
    <definedName name="solver_rhs0" localSheetId="1" hidden="1">'Stochastic'!$M$3</definedName>
    <definedName name="solver_rhs1" localSheetId="2" hidden="1">'Ourputs'!$E$14</definedName>
    <definedName name="solver_rhs1" localSheetId="1" hidden="1">'Stochastic'!$M$8</definedName>
    <definedName name="solver_rhs10" localSheetId="2" hidden="1">'Ourputs'!$F$13</definedName>
    <definedName name="solver_rhs10" localSheetId="1" hidden="1">'Stochastic'!$M$3</definedName>
    <definedName name="solver_rhs100" localSheetId="2" hidden="1">'Ourputs'!#REF!</definedName>
    <definedName name="solver_rhs101" localSheetId="2" hidden="1">'Ourputs'!#REF!</definedName>
    <definedName name="solver_rhs102" localSheetId="2" hidden="1">'Ourputs'!#REF!</definedName>
    <definedName name="solver_rhs103" localSheetId="2" hidden="1">'Ourputs'!#REF!</definedName>
    <definedName name="solver_rhs104" localSheetId="2" hidden="1">'Ourputs'!#REF!</definedName>
    <definedName name="solver_rhs105" localSheetId="2" hidden="1">'Ourputs'!#REF!</definedName>
    <definedName name="solver_rhs106" localSheetId="2" hidden="1">'Ourputs'!#REF!</definedName>
    <definedName name="solver_rhs107" localSheetId="2" hidden="1">'Ourputs'!#REF!</definedName>
    <definedName name="solver_rhs108" localSheetId="2" hidden="1">'Ourputs'!#REF!</definedName>
    <definedName name="solver_rhs109" localSheetId="2" hidden="1">'Ourputs'!#REF!</definedName>
    <definedName name="solver_rhs11" localSheetId="2" hidden="1">'Ourputs'!$F$12</definedName>
    <definedName name="solver_rhs11" localSheetId="1" hidden="1">'Stochastic'!$N$6</definedName>
    <definedName name="solver_rhs110" localSheetId="2" hidden="1">'Ourputs'!$E$10</definedName>
    <definedName name="solver_rhs111" localSheetId="2" hidden="1">'Ourputs'!$E$11</definedName>
    <definedName name="solver_rhs112" localSheetId="2" hidden="1">'Ourputs'!$E$16</definedName>
    <definedName name="solver_rhs113" localSheetId="2" hidden="1">'Ourputs'!#REF!</definedName>
    <definedName name="solver_rhs114" localSheetId="2" hidden="1">'Ourputs'!$E$15</definedName>
    <definedName name="solver_rhs115" localSheetId="2" hidden="1">'Ourputs'!#REF!</definedName>
    <definedName name="solver_rhs116" localSheetId="2" hidden="1">'Ourputs'!$E$14</definedName>
    <definedName name="solver_rhs117" localSheetId="2" hidden="1">'Ourputs'!$E$12</definedName>
    <definedName name="solver_rhs118" localSheetId="2" hidden="1">'Ourputs'!#REF!</definedName>
    <definedName name="solver_rhs119" localSheetId="2" hidden="1">'Ourputs'!$E$13</definedName>
    <definedName name="solver_rhs12" localSheetId="2" hidden="1">'Ourputs'!$F$15</definedName>
    <definedName name="solver_rhs12" localSheetId="1" hidden="1">'Stochastic'!$M$4</definedName>
    <definedName name="solver_rhs120" localSheetId="2" hidden="1">1</definedName>
    <definedName name="solver_rhs13" localSheetId="2" hidden="1">'Ourputs'!$F$16</definedName>
    <definedName name="solver_rhs13" localSheetId="1" hidden="1">'Stochastic'!$C$29</definedName>
    <definedName name="solver_rhs14" localSheetId="2" hidden="1">'Ourputs'!$E$9</definedName>
    <definedName name="solver_rhs14" localSheetId="1" hidden="1">'Stochastic'!$M$21</definedName>
    <definedName name="solver_rhs15" localSheetId="2" hidden="1">'Ourputs'!$F$8</definedName>
    <definedName name="solver_rhs15" localSheetId="1" hidden="1">'Stochastic'!$M$14</definedName>
    <definedName name="solver_rhs16" localSheetId="2" hidden="1">'Ourputs'!$F$9</definedName>
    <definedName name="solver_rhs16" localSheetId="1" hidden="1">'Stochastic'!$M$24</definedName>
    <definedName name="solver_rhs17" localSheetId="2" hidden="1">'Ourputs'!$J$11</definedName>
    <definedName name="solver_rhs17" localSheetId="1" hidden="1">'Stochastic'!$M$19</definedName>
    <definedName name="solver_rhs18" localSheetId="2" hidden="1">'Ourputs'!$J$13</definedName>
    <definedName name="solver_rhs18" localSheetId="1" hidden="1">'Stochastic'!$M$23</definedName>
    <definedName name="solver_rhs19" localSheetId="2" hidden="1">'Ourputs'!$J$16</definedName>
    <definedName name="solver_rhs19" localSheetId="1" hidden="1">'Stochastic'!$M$20</definedName>
    <definedName name="solver_rhs2" localSheetId="2" hidden="1">'Ourputs'!$E$12</definedName>
    <definedName name="solver_rhs2" localSheetId="1" hidden="1">'Stochastic'!$N$9</definedName>
    <definedName name="solver_rhs20" localSheetId="2" hidden="1">'Ourputs'!$J$15</definedName>
    <definedName name="solver_rhs20" localSheetId="1" hidden="1">'Stochastic'!$M$22</definedName>
    <definedName name="solver_rhs21" localSheetId="2" hidden="1">'Ourputs'!$J$12</definedName>
    <definedName name="solver_rhs21" localSheetId="1" hidden="1">'Stochastic'!$M$18</definedName>
    <definedName name="solver_rhs22" localSheetId="2" hidden="1">'Ourputs'!$J$18</definedName>
    <definedName name="solver_rhs22" localSheetId="1" hidden="1">'Stochastic'!$M$16</definedName>
    <definedName name="solver_rhs23" localSheetId="2" hidden="1">'Ourputs'!$J$21</definedName>
    <definedName name="solver_rhs23" localSheetId="1" hidden="1">'Stochastic'!$M$17</definedName>
    <definedName name="solver_rhs24" localSheetId="2" hidden="1">'Ourputs'!$J$17</definedName>
    <definedName name="solver_rhs24" localSheetId="1" hidden="1">'Stochastic'!$N$10</definedName>
    <definedName name="solver_rhs25" localSheetId="2" hidden="1">'Ourputs'!$J$9</definedName>
    <definedName name="solver_rhs25" localSheetId="1" hidden="1">'Stochastic'!$M$15</definedName>
    <definedName name="solver_rhs26" localSheetId="2" hidden="1">'Ourputs'!$K$13</definedName>
    <definedName name="solver_rhs26" localSheetId="1" hidden="1">'Stochastic'!$M$11</definedName>
    <definedName name="solver_rhs27" localSheetId="2" hidden="1">'Ourputs'!$K$10</definedName>
    <definedName name="solver_rhs27" localSheetId="1" hidden="1">'Stochastic'!$M$13</definedName>
    <definedName name="solver_rhs28" localSheetId="2" hidden="1">'Ourputs'!$K$14</definedName>
    <definedName name="solver_rhs28" localSheetId="1" hidden="1">'Stochastic'!$N$11</definedName>
    <definedName name="solver_rhs29" localSheetId="2" hidden="1">'Ourputs'!$K$16</definedName>
    <definedName name="solver_rhs29" localSheetId="1" hidden="1">'Stochastic'!$M$12</definedName>
    <definedName name="solver_rhs3" localSheetId="2" hidden="1">'Ourputs'!$E$13</definedName>
    <definedName name="solver_rhs3" localSheetId="1" hidden="1">'Stochastic'!$N$8</definedName>
    <definedName name="solver_rhs30" localSheetId="2" hidden="1">'Ourputs'!$K$12</definedName>
    <definedName name="solver_rhs30" localSheetId="1" hidden="1">'Stochastic'!$L$28</definedName>
    <definedName name="solver_rhs31" localSheetId="2" hidden="1">'Ourputs'!$J$19</definedName>
    <definedName name="solver_rhs31" localSheetId="1" hidden="1">'Stochastic'!$M$10</definedName>
    <definedName name="solver_rhs32" localSheetId="2" hidden="1">'Ourputs'!$K$15</definedName>
    <definedName name="solver_rhs32" localSheetId="1" hidden="1">'Stochastic'!$K$28</definedName>
    <definedName name="solver_rhs33" localSheetId="2" hidden="1">'Ourputs'!$J$14</definedName>
    <definedName name="solver_rhs33" localSheetId="1" hidden="1">'Stochastic'!$L$29</definedName>
    <definedName name="solver_rhs34" localSheetId="2" hidden="1">'Ourputs'!$K$20</definedName>
    <definedName name="solver_rhs34" localSheetId="1" hidden="1">'Stochastic'!$H$28</definedName>
    <definedName name="solver_rhs35" localSheetId="2" hidden="1">'Ourputs'!$K$18</definedName>
    <definedName name="solver_rhs35" localSheetId="1" hidden="1">'Stochastic'!$I$28</definedName>
    <definedName name="solver_rhs36" localSheetId="2" hidden="1">'Ourputs'!$K$17</definedName>
    <definedName name="solver_rhs36" localSheetId="1" hidden="1">'Stochastic'!$J$28</definedName>
    <definedName name="solver_rhs37" localSheetId="2" hidden="1">'Ourputs'!#REF!</definedName>
    <definedName name="solver_rhs37" localSheetId="1" hidden="1">'Stochastic'!$F$28</definedName>
    <definedName name="solver_rhs38" localSheetId="2" hidden="1">'Ourputs'!$J$22</definedName>
    <definedName name="solver_rhs38" localSheetId="1" hidden="1">'Stochastic'!$H$29</definedName>
    <definedName name="solver_rhs39" localSheetId="2" hidden="1">'Ourputs'!$K$11</definedName>
    <definedName name="solver_rhs39" localSheetId="1" hidden="1">'Stochastic'!$G$29</definedName>
    <definedName name="solver_rhs4" localSheetId="2" hidden="1">'Ourputs'!$E$11</definedName>
    <definedName name="solver_rhs4" localSheetId="1" hidden="1">'Stochastic'!$M$7</definedName>
    <definedName name="solver_rhs40" localSheetId="2" hidden="1">'Ourputs'!$J$9</definedName>
    <definedName name="solver_rhs40" localSheetId="1" hidden="1">'Stochastic'!$G$28</definedName>
    <definedName name="solver_rhs41" localSheetId="2" hidden="1">'Ourputs'!$J$8</definedName>
    <definedName name="solver_rhs41" localSheetId="1" hidden="1">'Stochastic'!$B$29</definedName>
    <definedName name="solver_rhs42" localSheetId="2" hidden="1">'Ourputs'!#REF!</definedName>
    <definedName name="solver_rhs42" localSheetId="1" hidden="1">'Stochastic'!$C$28</definedName>
    <definedName name="solver_rhs43" localSheetId="2" hidden="1">'Ourputs'!#REF!</definedName>
    <definedName name="solver_rhs43" localSheetId="1" hidden="1">'Stochastic'!$D$29</definedName>
    <definedName name="solver_rhs44" localSheetId="2" hidden="1">'Ourputs'!#REF!</definedName>
    <definedName name="solver_rhs44" localSheetId="1" hidden="1">'Stochastic'!$D$28</definedName>
    <definedName name="solver_rhs45" localSheetId="2" hidden="1">'Ourputs'!#REF!</definedName>
    <definedName name="solver_rhs45" localSheetId="1" hidden="1">'Stochastic'!$B$28</definedName>
    <definedName name="solver_rhs46" localSheetId="2" hidden="1">'Ourputs'!#REF!</definedName>
    <definedName name="solver_rhs46" localSheetId="1" hidden="1">'Stochastic'!$E$28</definedName>
    <definedName name="solver_rhs47" localSheetId="2" hidden="1">'Ourputs'!#REF!</definedName>
    <definedName name="solver_rhs47" localSheetId="1" hidden="1">'Stochastic'!$E$29</definedName>
    <definedName name="solver_rhs48" localSheetId="2" hidden="1">'Ourputs'!#REF!</definedName>
    <definedName name="solver_rhs48" localSheetId="1" hidden="1">'Stochastic'!$F$29</definedName>
    <definedName name="solver_rhs49" localSheetId="2" hidden="1">'Ourputs'!#REF!</definedName>
    <definedName name="solver_rhs5" localSheetId="2" hidden="1">'Ourputs'!$E$16</definedName>
    <definedName name="solver_rhs5" localSheetId="1" hidden="1">0</definedName>
    <definedName name="solver_rhs50" localSheetId="2" hidden="1">'Ourputs'!$J$17</definedName>
    <definedName name="solver_rhs51" localSheetId="2" hidden="1">'Ourputs'!$J$19</definedName>
    <definedName name="solver_rhs52" localSheetId="2" hidden="1">'Ourputs'!$J$12</definedName>
    <definedName name="solver_rhs53" localSheetId="2" hidden="1">'Ourputs'!$J$13</definedName>
    <definedName name="solver_rhs54" localSheetId="2" hidden="1">'Ourputs'!$J$18</definedName>
    <definedName name="solver_rhs55" localSheetId="2" hidden="1">'Ourputs'!$K$15</definedName>
    <definedName name="solver_rhs56" localSheetId="2" hidden="1">'Ourputs'!#REF!</definedName>
    <definedName name="solver_rhs57" localSheetId="2" hidden="1">'Ourputs'!$K$13</definedName>
    <definedName name="solver_rhs58" localSheetId="2" hidden="1">'Ourputs'!#REF!</definedName>
    <definedName name="solver_rhs59" localSheetId="2" hidden="1">'Ourputs'!#REF!</definedName>
    <definedName name="solver_rhs6" localSheetId="2" hidden="1">'Ourputs'!$E$14</definedName>
    <definedName name="solver_rhs6" localSheetId="1" hidden="1">'Stochastic'!$M$25</definedName>
    <definedName name="solver_rhs60" localSheetId="2" hidden="1">'Ourputs'!$J$21</definedName>
    <definedName name="solver_rhs61" localSheetId="2" hidden="1">'Ourputs'!#REF!</definedName>
    <definedName name="solver_rhs62" localSheetId="2" hidden="1">'Ourputs'!#REF!</definedName>
    <definedName name="solver_rhs63" localSheetId="2" hidden="1">'Ourputs'!#REF!</definedName>
    <definedName name="solver_rhs64" localSheetId="2" hidden="1">'Ourputs'!$J$16</definedName>
    <definedName name="solver_rhs65" localSheetId="2" hidden="1">'Ourputs'!#REF!</definedName>
    <definedName name="solver_rhs66" localSheetId="2" hidden="1">'Ourputs'!$J$15</definedName>
    <definedName name="solver_rhs67" localSheetId="2" hidden="1">'Ourputs'!#REF!</definedName>
    <definedName name="solver_rhs68" localSheetId="2" hidden="1">'Ourputs'!#REF!</definedName>
    <definedName name="solver_rhs69" localSheetId="2" hidden="1">'Ourputs'!#REF!</definedName>
    <definedName name="solver_rhs7" localSheetId="2" hidden="1">'Ourputs'!$E$10</definedName>
    <definedName name="solver_rhs7" localSheetId="1" hidden="1">'Stochastic'!$M$6</definedName>
    <definedName name="solver_rhs70" localSheetId="2" hidden="1">'Ourputs'!$J$11</definedName>
    <definedName name="solver_rhs71" localSheetId="2" hidden="1">'Ourputs'!$J$20</definedName>
    <definedName name="solver_rhs72" localSheetId="2" hidden="1">'Ourputs'!$F$14</definedName>
    <definedName name="solver_rhs73" localSheetId="2" hidden="1">'Ourputs'!$J$10</definedName>
    <definedName name="solver_rhs74" localSheetId="2" hidden="1">'Ourputs'!#REF!</definedName>
    <definedName name="solver_rhs75" localSheetId="2" hidden="1">'Ourputs'!$F$9</definedName>
    <definedName name="solver_rhs76" localSheetId="2" hidden="1">'Ourputs'!#REF!</definedName>
    <definedName name="solver_rhs77" localSheetId="2" hidden="1">'Ourputs'!$F$8</definedName>
    <definedName name="solver_rhs78" localSheetId="2" hidden="1">'Ourputs'!#REF!</definedName>
    <definedName name="solver_rhs79" localSheetId="2" hidden="1">'Ourputs'!#REF!</definedName>
    <definedName name="solver_rhs8" localSheetId="2" hidden="1">'Ourputs'!$E$8</definedName>
    <definedName name="solver_rhs8" localSheetId="1" hidden="1">'Stochastic'!$N$7</definedName>
    <definedName name="solver_rhs80" localSheetId="2" hidden="1">'Ourputs'!#REF!</definedName>
    <definedName name="solver_rhs81" localSheetId="2" hidden="1">'Ourputs'!#REF!</definedName>
    <definedName name="solver_rhs82" localSheetId="2" hidden="1">'Ourputs'!#REF!</definedName>
    <definedName name="solver_rhs83" localSheetId="2" hidden="1">'Ourputs'!$E$9</definedName>
    <definedName name="solver_rhs84" localSheetId="2" hidden="1">'Ourputs'!#REF!</definedName>
    <definedName name="solver_rhs85" localSheetId="2" hidden="1">'Ourputs'!#REF!</definedName>
    <definedName name="solver_rhs86" localSheetId="2" hidden="1">'Ourputs'!#REF!</definedName>
    <definedName name="solver_rhs87" localSheetId="2" hidden="1">'Ourputs'!$F$12</definedName>
    <definedName name="solver_rhs88" localSheetId="2" hidden="1">'Ourputs'!$F$15</definedName>
    <definedName name="solver_rhs89" localSheetId="2" hidden="1">'Ourputs'!#REF!</definedName>
    <definedName name="solver_rhs9" localSheetId="2" hidden="1">'Ourputs'!$F$11</definedName>
    <definedName name="solver_rhs9" localSheetId="1" hidden="1">'Stochastic'!$M$9</definedName>
    <definedName name="solver_rhs90" localSheetId="2" hidden="1">'Ourputs'!$F$16</definedName>
    <definedName name="solver_rhs91" localSheetId="2" hidden="1">'Ourputs'!#REF!</definedName>
    <definedName name="solver_rhs92" localSheetId="2" hidden="1">'Ourputs'!#REF!</definedName>
    <definedName name="solver_rhs93" localSheetId="2" hidden="1">'Ourputs'!#REF!</definedName>
    <definedName name="solver_rhs94" localSheetId="2" hidden="1">'Ourputs'!$F$11</definedName>
    <definedName name="solver_rhs95" localSheetId="2" hidden="1">'Ourputs'!$F$13</definedName>
    <definedName name="solver_rhs96" localSheetId="2" hidden="1">'Ourputs'!$E$8</definedName>
    <definedName name="solver_rhs97" localSheetId="2" hidden="1">'Ourputs'!#REF!</definedName>
    <definedName name="solver_rhs98" localSheetId="2" hidden="1">'Ourputs'!#REF!</definedName>
    <definedName name="solver_rhs99" localSheetId="2" hidden="1">'Ourputs'!#REF!</definedName>
    <definedName name="solver_rlx" localSheetId="2" hidden="1">1</definedName>
    <definedName name="solver_rlx" localSheetId="1" hidden="1">2</definedName>
    <definedName name="solver_rsd" localSheetId="2" hidden="1">0</definedName>
    <definedName name="solver_rsd" localSheetId="1" hidden="1">0</definedName>
    <definedName name="solver_scl" localSheetId="2" hidden="1">2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ssz" localSheetId="2" hidden="1">100</definedName>
    <definedName name="solver_ssz" localSheetId="1" hidden="1">100</definedName>
    <definedName name="solver_tim" localSheetId="2" hidden="1">100</definedName>
    <definedName name="solver_tim" localSheetId="1" hidden="1">2147483647</definedName>
    <definedName name="solver_tol" localSheetId="2" hidden="1">0.03</definedName>
    <definedName name="solver_tol" localSheetId="1" hidden="1">0.01</definedName>
    <definedName name="solver_typ" localSheetId="2" hidden="1">2</definedName>
    <definedName name="solver_typ" localSheetId="1" hidden="1">2</definedName>
    <definedName name="solver_val" localSheetId="2" hidden="1">0</definedName>
    <definedName name="solver_val" localSheetId="1" hidden="1">0</definedName>
    <definedName name="solver_ver" localSheetId="2" hidden="1">3</definedName>
    <definedName name="solver_ver" localSheetId="1" hidden="1">3</definedName>
  </definedNames>
  <calcPr calcMode="manual" fullCalcOnLoad="1"/>
</workbook>
</file>

<file path=xl/sharedStrings.xml><?xml version="1.0" encoding="utf-8"?>
<sst xmlns="http://schemas.openxmlformats.org/spreadsheetml/2006/main" count="83" uniqueCount="61">
  <si>
    <t>Cost</t>
  </si>
  <si>
    <t>Limestone</t>
  </si>
  <si>
    <t>TSAA</t>
  </si>
  <si>
    <t>Min.</t>
  </si>
  <si>
    <t>Max.</t>
  </si>
  <si>
    <t>Units</t>
  </si>
  <si>
    <t>Amount</t>
  </si>
  <si>
    <t>Ingredient</t>
  </si>
  <si>
    <t>%</t>
  </si>
  <si>
    <t>Nutrient</t>
  </si>
  <si>
    <t>Required</t>
  </si>
  <si>
    <t>Supplied</t>
  </si>
  <si>
    <t xml:space="preserve">Formula Cost = </t>
  </si>
  <si>
    <t>$/cwt</t>
  </si>
  <si>
    <t>Vitamin premix</t>
  </si>
  <si>
    <t>Mineral premix</t>
  </si>
  <si>
    <t>Lysine</t>
  </si>
  <si>
    <t>Poultry fat</t>
  </si>
  <si>
    <t>salt</t>
  </si>
  <si>
    <t>DL-Met</t>
  </si>
  <si>
    <t>MIN (Nutrient)</t>
  </si>
  <si>
    <t>MAX (Nutrient)</t>
  </si>
  <si>
    <t>Average content</t>
  </si>
  <si>
    <t>weight</t>
  </si>
  <si>
    <t>ME</t>
  </si>
  <si>
    <t>Ca</t>
  </si>
  <si>
    <t>Threonine</t>
  </si>
  <si>
    <t>sigma^2*Xj^2</t>
  </si>
  <si>
    <t>Quantities</t>
  </si>
  <si>
    <t>MIN (Ingredient)</t>
  </si>
  <si>
    <t>MAX(Ingredient)</t>
  </si>
  <si>
    <t>Cost/ Ingredient</t>
  </si>
  <si>
    <t>Probability</t>
  </si>
  <si>
    <t>Mcal</t>
  </si>
  <si>
    <t>DCP</t>
  </si>
  <si>
    <t>Met</t>
  </si>
  <si>
    <t>Arginine</t>
  </si>
  <si>
    <t>Valine</t>
  </si>
  <si>
    <t>Cysteine</t>
  </si>
  <si>
    <t>phenylalanine</t>
  </si>
  <si>
    <t>Tryptophan</t>
  </si>
  <si>
    <t>isoleucine</t>
  </si>
  <si>
    <t>Histidine</t>
  </si>
  <si>
    <t>Cost ($)</t>
  </si>
  <si>
    <t>Z value</t>
  </si>
  <si>
    <t>Formula cost $</t>
  </si>
  <si>
    <t>NPP</t>
  </si>
  <si>
    <t>CP</t>
  </si>
  <si>
    <t>CP SD</t>
  </si>
  <si>
    <t>Low Corn</t>
  </si>
  <si>
    <t>High Corn</t>
  </si>
  <si>
    <t>Low SBM</t>
  </si>
  <si>
    <t>High SBM</t>
  </si>
  <si>
    <t>Corn CP</t>
  </si>
  <si>
    <t>SBM CP</t>
  </si>
  <si>
    <t>Factor</t>
  </si>
  <si>
    <t>Total</t>
  </si>
  <si>
    <t xml:space="preserve"> </t>
  </si>
  <si>
    <r>
      <rPr>
        <sz val="22"/>
        <color indexed="10"/>
        <rFont val="Arial"/>
        <family val="2"/>
      </rPr>
      <t xml:space="preserve">       </t>
    </r>
    <r>
      <rPr>
        <b/>
        <sz val="22"/>
        <color indexed="10"/>
        <rFont val="Arial"/>
        <family val="2"/>
      </rPr>
      <t>SPW2</t>
    </r>
  </si>
  <si>
    <r>
      <rPr>
        <b/>
        <sz val="24"/>
        <color indexed="10"/>
        <rFont val="Arial"/>
        <family val="2"/>
      </rPr>
      <t>2</t>
    </r>
    <r>
      <rPr>
        <b/>
        <sz val="24"/>
        <rFont val="Arial"/>
        <family val="2"/>
      </rPr>
      <t xml:space="preserve">-Bin Method </t>
    </r>
  </si>
  <si>
    <r>
      <rPr>
        <b/>
        <sz val="28"/>
        <color indexed="10"/>
        <rFont val="Arial"/>
        <family val="2"/>
      </rPr>
      <t>S</t>
    </r>
    <r>
      <rPr>
        <b/>
        <sz val="28"/>
        <rFont val="Arial"/>
        <family val="2"/>
      </rPr>
      <t xml:space="preserve">tochastic </t>
    </r>
    <r>
      <rPr>
        <b/>
        <sz val="28"/>
        <color indexed="10"/>
        <rFont val="Arial"/>
        <family val="2"/>
      </rPr>
      <t>P</t>
    </r>
    <r>
      <rPr>
        <b/>
        <sz val="28"/>
        <rFont val="Arial"/>
        <family val="2"/>
      </rPr>
      <t xml:space="preserve">rogramming </t>
    </r>
    <r>
      <rPr>
        <b/>
        <sz val="28"/>
        <color indexed="10"/>
        <rFont val="Arial"/>
        <family val="2"/>
      </rPr>
      <t>W</t>
    </r>
    <r>
      <rPr>
        <b/>
        <sz val="28"/>
        <rFont val="Arial"/>
        <family val="2"/>
      </rPr>
      <t>orkbook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</si>
</sst>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00"/>
    <numFmt numFmtId="168" formatCode="0.00000"/>
    <numFmt numFmtId="169" formatCode="&quot;$&quot;#,##0.00"/>
    <numFmt numFmtId="170" formatCode="_(&quot;$&quot;* #,##0.000_);_(&quot;$&quot;* \(#,##0.000\);_(&quot;$&quot;* &quot;-&quot;??_);_(@_)"/>
    <numFmt numFmtId="171" formatCode="_(&quot;$&quot;* #,##0.0_);_(&quot;$&quot;* \(#,##0.0\);_(&quot;$&quot;* &quot;-&quot;??_);_(@_)"/>
    <numFmt numFmtId="172" formatCode="_(&quot;$&quot;* #,##0.0000_);_(&quot;$&quot;* \(#,##0.0000\);_(&quot;$&quot;* &quot;-&quot;??_);_(@_)"/>
    <numFmt numFmtId="173" formatCode="&quot;R&quot;#,##0_);\(&quot;R&quot;#,##0\)"/>
    <numFmt numFmtId="174" formatCode="&quot;R&quot;#,##0_);[Red]\(&quot;R&quot;#,##0\)"/>
    <numFmt numFmtId="175" formatCode="&quot;R&quot;#,##0.00_);\(&quot;R&quot;#,##0.00\)"/>
    <numFmt numFmtId="176" formatCode="&quot;R&quot;#,##0.00_);[Red]\(&quot;R&quot;#,##0.00\)"/>
    <numFmt numFmtId="177" formatCode="_(&quot;R&quot;* #,##0_);_(&quot;R&quot;* \(#,##0\);_(&quot;R&quot;* &quot;-&quot;_);_(@_)"/>
    <numFmt numFmtId="178" formatCode="_(&quot;R&quot;* #,##0.00_);_(&quot;R&quot;* \(#,##0.00\);_(&quot;R&quot;* &quot;-&quot;??_);_(@_)"/>
    <numFmt numFmtId="179" formatCode="0.000000"/>
  </numFmts>
  <fonts count="69">
    <font>
      <sz val="10"/>
      <name val="Arial"/>
      <family val="0"/>
    </font>
    <font>
      <b/>
      <sz val="10"/>
      <name val="Arial"/>
      <family val="2"/>
    </font>
    <font>
      <sz val="20"/>
      <color indexed="10"/>
      <name val="ACaslon BoldOsF"/>
      <family val="1"/>
    </font>
    <font>
      <sz val="10"/>
      <color indexed="10"/>
      <name val="Arial"/>
      <family val="2"/>
    </font>
    <font>
      <sz val="14"/>
      <color indexed="9"/>
      <name val="Arial"/>
      <family val="2"/>
    </font>
    <font>
      <b/>
      <sz val="20"/>
      <color indexed="10"/>
      <name val="ACaslon BoldOsF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2.5"/>
      <color indexed="36"/>
      <name val="Arial"/>
      <family val="2"/>
    </font>
    <font>
      <u val="single"/>
      <sz val="12.5"/>
      <color indexed="12"/>
      <name val="Arial"/>
      <family val="2"/>
    </font>
    <font>
      <b/>
      <sz val="10"/>
      <color indexed="10"/>
      <name val="Arial"/>
      <family val="2"/>
    </font>
    <font>
      <b/>
      <sz val="24"/>
      <name val="ACaslon BoldOsF"/>
      <family val="0"/>
    </font>
    <font>
      <sz val="14"/>
      <name val="Arial"/>
      <family val="2"/>
    </font>
    <font>
      <b/>
      <sz val="14"/>
      <name val="ACaslon BoldOsF"/>
      <family val="0"/>
    </font>
    <font>
      <sz val="20"/>
      <name val="ACaslon BoldOsF"/>
      <family val="1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20"/>
      <name val="ACaslon BoldOsF"/>
      <family val="0"/>
    </font>
    <font>
      <sz val="12"/>
      <name val="Times New Roman"/>
      <family val="1"/>
    </font>
    <font>
      <sz val="28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24"/>
      <color indexed="10"/>
      <name val="Arial"/>
      <family val="2"/>
    </font>
    <font>
      <b/>
      <sz val="2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omic Sans MS"/>
      <family val="4"/>
    </font>
    <font>
      <sz val="22"/>
      <color indexed="10"/>
      <name val="Comic Sans MS"/>
      <family val="4"/>
    </font>
    <font>
      <sz val="2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omic Sans MS"/>
      <family val="4"/>
    </font>
    <font>
      <sz val="22"/>
      <color rgb="FFFF0000"/>
      <name val="Comic Sans MS"/>
      <family val="4"/>
    </font>
    <font>
      <sz val="20"/>
      <color rgb="FFFF0000"/>
      <name val="Comic Sans MS"/>
      <family val="4"/>
    </font>
    <font>
      <sz val="2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0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5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29" fillId="23" borderId="0" applyNumberFormat="0" applyBorder="0" applyAlignment="0" applyProtection="0"/>
    <xf numFmtId="0" fontId="52" fillId="24" borderId="1" applyNumberFormat="0" applyAlignment="0" applyProtection="0"/>
    <xf numFmtId="0" fontId="5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27" borderId="1" applyNumberFormat="0" applyAlignment="0" applyProtection="0"/>
    <xf numFmtId="0" fontId="57" fillId="0" borderId="6" applyNumberFormat="0" applyFill="0" applyAlignment="0" applyProtection="0"/>
    <xf numFmtId="0" fontId="58" fillId="28" borderId="0" applyNumberFormat="0" applyBorder="0" applyAlignment="0" applyProtection="0"/>
    <xf numFmtId="0" fontId="0" fillId="29" borderId="7" applyNumberFormat="0" applyFont="0" applyAlignment="0" applyProtection="0"/>
    <xf numFmtId="0" fontId="59" fillId="24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2" fontId="0" fillId="30" borderId="0" xfId="0" applyNumberFormat="1" applyFill="1" applyBorder="1" applyAlignment="1">
      <alignment horizontal="center"/>
    </xf>
    <xf numFmtId="2" fontId="4" fillId="30" borderId="0" xfId="0" applyNumberFormat="1" applyFont="1" applyFill="1" applyBorder="1" applyAlignment="1">
      <alignment horizontal="center"/>
    </xf>
    <xf numFmtId="2" fontId="0" fillId="30" borderId="0" xfId="0" applyNumberFormat="1" applyFont="1" applyFill="1" applyBorder="1" applyAlignment="1">
      <alignment horizontal="center"/>
    </xf>
    <xf numFmtId="0" fontId="0" fillId="30" borderId="0" xfId="0" applyFill="1" applyAlignment="1">
      <alignment/>
    </xf>
    <xf numFmtId="0" fontId="0" fillId="30" borderId="10" xfId="0" applyFill="1" applyBorder="1" applyAlignment="1">
      <alignment/>
    </xf>
    <xf numFmtId="0" fontId="0" fillId="30" borderId="11" xfId="0" applyFill="1" applyBorder="1" applyAlignment="1">
      <alignment/>
    </xf>
    <xf numFmtId="0" fontId="0" fillId="30" borderId="12" xfId="0" applyFill="1" applyBorder="1" applyAlignment="1">
      <alignment/>
    </xf>
    <xf numFmtId="0" fontId="0" fillId="30" borderId="13" xfId="0" applyFill="1" applyBorder="1" applyAlignment="1">
      <alignment horizontal="left"/>
    </xf>
    <xf numFmtId="0" fontId="0" fillId="30" borderId="0" xfId="0" applyFill="1" applyAlignment="1">
      <alignment horizontal="left"/>
    </xf>
    <xf numFmtId="1" fontId="0" fillId="30" borderId="12" xfId="0" applyNumberFormat="1" applyFill="1" applyBorder="1" applyAlignment="1">
      <alignment/>
    </xf>
    <xf numFmtId="1" fontId="0" fillId="30" borderId="0" xfId="0" applyNumberFormat="1" applyFill="1" applyAlignment="1">
      <alignment/>
    </xf>
    <xf numFmtId="2" fontId="12" fillId="31" borderId="14" xfId="0" applyNumberFormat="1" applyFont="1" applyFill="1" applyBorder="1" applyAlignment="1">
      <alignment horizontal="center"/>
    </xf>
    <xf numFmtId="2" fontId="13" fillId="30" borderId="0" xfId="0" applyNumberFormat="1" applyFont="1" applyFill="1" applyBorder="1" applyAlignment="1">
      <alignment horizontal="center"/>
    </xf>
    <xf numFmtId="2" fontId="14" fillId="30" borderId="0" xfId="0" applyNumberFormat="1" applyFont="1" applyFill="1" applyBorder="1" applyAlignment="1">
      <alignment horizontal="left"/>
    </xf>
    <xf numFmtId="2" fontId="15" fillId="30" borderId="0" xfId="0" applyNumberFormat="1" applyFont="1" applyFill="1" applyBorder="1" applyAlignment="1">
      <alignment horizontal="left"/>
    </xf>
    <xf numFmtId="2" fontId="16" fillId="30" borderId="0" xfId="0" applyNumberFormat="1" applyFont="1" applyFill="1" applyBorder="1" applyAlignment="1">
      <alignment horizontal="left"/>
    </xf>
    <xf numFmtId="2" fontId="17" fillId="30" borderId="0" xfId="0" applyNumberFormat="1" applyFont="1" applyFill="1" applyBorder="1" applyAlignment="1">
      <alignment horizontal="left"/>
    </xf>
    <xf numFmtId="169" fontId="12" fillId="31" borderId="15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2" fontId="0" fillId="30" borderId="0" xfId="0" applyNumberFormat="1" applyFill="1" applyAlignment="1">
      <alignment/>
    </xf>
    <xf numFmtId="2" fontId="62" fillId="30" borderId="0" xfId="0" applyNumberFormat="1" applyFont="1" applyFill="1" applyBorder="1" applyAlignment="1">
      <alignment horizontal="center"/>
    </xf>
    <xf numFmtId="1" fontId="62" fillId="30" borderId="0" xfId="0" applyNumberFormat="1" applyFont="1" applyFill="1" applyBorder="1" applyAlignment="1">
      <alignment horizontal="center"/>
    </xf>
    <xf numFmtId="2" fontId="62" fillId="32" borderId="16" xfId="0" applyNumberFormat="1" applyFont="1" applyFill="1" applyBorder="1" applyAlignment="1">
      <alignment horizontal="center"/>
    </xf>
    <xf numFmtId="0" fontId="19" fillId="30" borderId="0" xfId="0" applyFont="1" applyFill="1" applyBorder="1" applyAlignment="1">
      <alignment horizontal="center"/>
    </xf>
    <xf numFmtId="2" fontId="62" fillId="30" borderId="0" xfId="0" applyNumberFormat="1" applyFont="1" applyFill="1" applyBorder="1" applyAlignment="1">
      <alignment/>
    </xf>
    <xf numFmtId="1" fontId="62" fillId="30" borderId="0" xfId="0" applyNumberFormat="1" applyFont="1" applyFill="1" applyBorder="1" applyAlignment="1">
      <alignment/>
    </xf>
    <xf numFmtId="2" fontId="62" fillId="33" borderId="16" xfId="0" applyNumberFormat="1" applyFont="1" applyFill="1" applyBorder="1" applyAlignment="1">
      <alignment horizontal="center"/>
    </xf>
    <xf numFmtId="0" fontId="19" fillId="30" borderId="0" xfId="0" applyFont="1" applyFill="1" applyBorder="1" applyAlignment="1">
      <alignment/>
    </xf>
    <xf numFmtId="0" fontId="19" fillId="30" borderId="16" xfId="0" applyFont="1" applyFill="1" applyBorder="1" applyAlignment="1">
      <alignment horizontal="left"/>
    </xf>
    <xf numFmtId="0" fontId="19" fillId="30" borderId="16" xfId="0" applyFont="1" applyFill="1" applyBorder="1" applyAlignment="1">
      <alignment horizontal="center"/>
    </xf>
    <xf numFmtId="1" fontId="19" fillId="30" borderId="0" xfId="0" applyNumberFormat="1" applyFont="1" applyFill="1" applyBorder="1" applyAlignment="1">
      <alignment/>
    </xf>
    <xf numFmtId="2" fontId="62" fillId="34" borderId="0" xfId="0" applyNumberFormat="1" applyFont="1" applyFill="1" applyBorder="1" applyAlignment="1">
      <alignment horizontal="center"/>
    </xf>
    <xf numFmtId="1" fontId="62" fillId="34" borderId="0" xfId="0" applyNumberFormat="1" applyFont="1" applyFill="1" applyBorder="1" applyAlignment="1">
      <alignment horizontal="center"/>
    </xf>
    <xf numFmtId="2" fontId="62" fillId="34" borderId="17" xfId="0" applyNumberFormat="1" applyFont="1" applyFill="1" applyBorder="1" applyAlignment="1">
      <alignment horizontal="center"/>
    </xf>
    <xf numFmtId="2" fontId="62" fillId="34" borderId="18" xfId="0" applyNumberFormat="1" applyFont="1" applyFill="1" applyBorder="1" applyAlignment="1">
      <alignment horizontal="center"/>
    </xf>
    <xf numFmtId="1" fontId="62" fillId="34" borderId="18" xfId="0" applyNumberFormat="1" applyFont="1" applyFill="1" applyBorder="1" applyAlignment="1">
      <alignment horizontal="center"/>
    </xf>
    <xf numFmtId="2" fontId="62" fillId="34" borderId="19" xfId="0" applyNumberFormat="1" applyFont="1" applyFill="1" applyBorder="1" applyAlignment="1">
      <alignment horizontal="center"/>
    </xf>
    <xf numFmtId="1" fontId="62" fillId="34" borderId="20" xfId="0" applyNumberFormat="1" applyFont="1" applyFill="1" applyBorder="1" applyAlignment="1">
      <alignment horizontal="center"/>
    </xf>
    <xf numFmtId="2" fontId="62" fillId="34" borderId="20" xfId="0" applyNumberFormat="1" applyFont="1" applyFill="1" applyBorder="1" applyAlignment="1">
      <alignment horizontal="center"/>
    </xf>
    <xf numFmtId="2" fontId="62" fillId="34" borderId="21" xfId="0" applyNumberFormat="1" applyFont="1" applyFill="1" applyBorder="1" applyAlignment="1">
      <alignment horizontal="center"/>
    </xf>
    <xf numFmtId="2" fontId="62" fillId="30" borderId="22" xfId="0" applyNumberFormat="1" applyFont="1" applyFill="1" applyBorder="1" applyAlignment="1">
      <alignment horizontal="center"/>
    </xf>
    <xf numFmtId="2" fontId="62" fillId="30" borderId="23" xfId="0" applyNumberFormat="1" applyFont="1" applyFill="1" applyBorder="1" applyAlignment="1">
      <alignment horizontal="center"/>
    </xf>
    <xf numFmtId="2" fontId="62" fillId="30" borderId="24" xfId="0" applyNumberFormat="1" applyFont="1" applyFill="1" applyBorder="1" applyAlignment="1">
      <alignment horizontal="center"/>
    </xf>
    <xf numFmtId="2" fontId="19" fillId="30" borderId="23" xfId="0" applyNumberFormat="1" applyFont="1" applyFill="1" applyBorder="1" applyAlignment="1">
      <alignment horizontal="center"/>
    </xf>
    <xf numFmtId="1" fontId="62" fillId="30" borderId="22" xfId="0" applyNumberFormat="1" applyFont="1" applyFill="1" applyBorder="1" applyAlignment="1">
      <alignment horizontal="center"/>
    </xf>
    <xf numFmtId="1" fontId="62" fillId="30" borderId="23" xfId="0" applyNumberFormat="1" applyFont="1" applyFill="1" applyBorder="1" applyAlignment="1">
      <alignment horizontal="center"/>
    </xf>
    <xf numFmtId="1" fontId="62" fillId="30" borderId="24" xfId="0" applyNumberFormat="1" applyFont="1" applyFill="1" applyBorder="1" applyAlignment="1">
      <alignment horizontal="center"/>
    </xf>
    <xf numFmtId="0" fontId="63" fillId="35" borderId="22" xfId="0" applyFont="1" applyFill="1" applyBorder="1" applyAlignment="1">
      <alignment horizontal="left"/>
    </xf>
    <xf numFmtId="0" fontId="63" fillId="35" borderId="23" xfId="0" applyFont="1" applyFill="1" applyBorder="1" applyAlignment="1">
      <alignment horizontal="left"/>
    </xf>
    <xf numFmtId="0" fontId="63" fillId="34" borderId="23" xfId="0" applyFont="1" applyFill="1" applyBorder="1" applyAlignment="1">
      <alignment horizontal="left"/>
    </xf>
    <xf numFmtId="0" fontId="63" fillId="35" borderId="24" xfId="0" applyFont="1" applyFill="1" applyBorder="1" applyAlignment="1">
      <alignment horizontal="left"/>
    </xf>
    <xf numFmtId="0" fontId="64" fillId="35" borderId="25" xfId="0" applyFont="1" applyFill="1" applyBorder="1" applyAlignment="1">
      <alignment horizontal="center" vertical="center"/>
    </xf>
    <xf numFmtId="0" fontId="64" fillId="35" borderId="26" xfId="0" applyFont="1" applyFill="1" applyBorder="1" applyAlignment="1">
      <alignment horizontal="center" vertical="center"/>
    </xf>
    <xf numFmtId="1" fontId="64" fillId="35" borderId="26" xfId="0" applyNumberFormat="1" applyFont="1" applyFill="1" applyBorder="1" applyAlignment="1">
      <alignment horizontal="center" vertical="center"/>
    </xf>
    <xf numFmtId="0" fontId="64" fillId="35" borderId="27" xfId="0" applyFont="1" applyFill="1" applyBorder="1" applyAlignment="1">
      <alignment horizontal="center" vertical="center"/>
    </xf>
    <xf numFmtId="0" fontId="0" fillId="30" borderId="28" xfId="0" applyFill="1" applyBorder="1" applyAlignment="1">
      <alignment vertical="center"/>
    </xf>
    <xf numFmtId="0" fontId="0" fillId="30" borderId="0" xfId="0" applyFill="1" applyAlignment="1">
      <alignment vertical="center"/>
    </xf>
    <xf numFmtId="0" fontId="63" fillId="32" borderId="16" xfId="0" applyFont="1" applyFill="1" applyBorder="1" applyAlignment="1">
      <alignment horizontal="left"/>
    </xf>
    <xf numFmtId="0" fontId="63" fillId="32" borderId="0" xfId="0" applyFont="1" applyFill="1" applyBorder="1" applyAlignment="1">
      <alignment horizontal="left"/>
    </xf>
    <xf numFmtId="0" fontId="63" fillId="33" borderId="16" xfId="0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 horizontal="center"/>
    </xf>
    <xf numFmtId="2" fontId="2" fillId="30" borderId="0" xfId="0" applyNumberFormat="1" applyFont="1" applyFill="1" applyBorder="1" applyAlignment="1">
      <alignment horizontal="center"/>
    </xf>
    <xf numFmtId="2" fontId="3" fillId="30" borderId="0" xfId="0" applyNumberFormat="1" applyFont="1" applyFill="1" applyBorder="1" applyAlignment="1">
      <alignment horizontal="center"/>
    </xf>
    <xf numFmtId="2" fontId="6" fillId="30" borderId="0" xfId="0" applyNumberFormat="1" applyFont="1" applyFill="1" applyBorder="1" applyAlignment="1">
      <alignment horizontal="center"/>
    </xf>
    <xf numFmtId="2" fontId="5" fillId="3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1" fillId="31" borderId="0" xfId="0" applyNumberFormat="1" applyFont="1" applyFill="1" applyBorder="1" applyAlignment="1">
      <alignment horizontal="center"/>
    </xf>
    <xf numFmtId="2" fontId="0" fillId="31" borderId="0" xfId="0" applyNumberFormat="1" applyFont="1" applyFill="1" applyBorder="1" applyAlignment="1">
      <alignment horizontal="center"/>
    </xf>
    <xf numFmtId="2" fontId="0" fillId="31" borderId="0" xfId="0" applyNumberFormat="1" applyFill="1" applyBorder="1" applyAlignment="1">
      <alignment horizontal="center"/>
    </xf>
    <xf numFmtId="2" fontId="10" fillId="31" borderId="0" xfId="0" applyNumberFormat="1" applyFont="1" applyFill="1" applyBorder="1" applyAlignment="1">
      <alignment horizontal="center"/>
    </xf>
    <xf numFmtId="2" fontId="1" fillId="31" borderId="29" xfId="0" applyNumberFormat="1" applyFont="1" applyFill="1" applyBorder="1" applyAlignment="1">
      <alignment horizontal="center"/>
    </xf>
    <xf numFmtId="2" fontId="1" fillId="31" borderId="20" xfId="0" applyNumberFormat="1" applyFont="1" applyFill="1" applyBorder="1" applyAlignment="1">
      <alignment horizontal="center"/>
    </xf>
    <xf numFmtId="2" fontId="1" fillId="31" borderId="21" xfId="0" applyNumberFormat="1" applyFont="1" applyFill="1" applyBorder="1" applyAlignment="1">
      <alignment horizontal="center"/>
    </xf>
    <xf numFmtId="2" fontId="1" fillId="31" borderId="30" xfId="0" applyNumberFormat="1" applyFont="1" applyFill="1" applyBorder="1" applyAlignment="1">
      <alignment horizontal="center"/>
    </xf>
    <xf numFmtId="2" fontId="0" fillId="31" borderId="17" xfId="0" applyNumberFormat="1" applyFont="1" applyFill="1" applyBorder="1" applyAlignment="1">
      <alignment horizontal="center"/>
    </xf>
    <xf numFmtId="2" fontId="0" fillId="31" borderId="30" xfId="0" applyNumberFormat="1" applyFill="1" applyBorder="1" applyAlignment="1">
      <alignment horizontal="center"/>
    </xf>
    <xf numFmtId="2" fontId="0" fillId="31" borderId="31" xfId="0" applyNumberFormat="1" applyFill="1" applyBorder="1" applyAlignment="1">
      <alignment horizontal="center"/>
    </xf>
    <xf numFmtId="2" fontId="0" fillId="31" borderId="18" xfId="0" applyNumberFormat="1" applyFill="1" applyBorder="1" applyAlignment="1">
      <alignment horizontal="center"/>
    </xf>
    <xf numFmtId="2" fontId="10" fillId="31" borderId="18" xfId="0" applyNumberFormat="1" applyFont="1" applyFill="1" applyBorder="1" applyAlignment="1">
      <alignment horizontal="center"/>
    </xf>
    <xf numFmtId="2" fontId="0" fillId="31" borderId="19" xfId="0" applyNumberFormat="1" applyFont="1" applyFill="1" applyBorder="1" applyAlignment="1">
      <alignment horizontal="center"/>
    </xf>
    <xf numFmtId="2" fontId="0" fillId="31" borderId="30" xfId="0" applyNumberFormat="1" applyFont="1" applyFill="1" applyBorder="1" applyAlignment="1">
      <alignment horizontal="center"/>
    </xf>
    <xf numFmtId="2" fontId="1" fillId="31" borderId="17" xfId="0" applyNumberFormat="1" applyFont="1" applyFill="1" applyBorder="1" applyAlignment="1">
      <alignment horizontal="center"/>
    </xf>
    <xf numFmtId="2" fontId="0" fillId="31" borderId="17" xfId="0" applyNumberFormat="1" applyFill="1" applyBorder="1" applyAlignment="1">
      <alignment horizontal="center"/>
    </xf>
    <xf numFmtId="2" fontId="0" fillId="31" borderId="19" xfId="0" applyNumberFormat="1" applyFill="1" applyBorder="1" applyAlignment="1">
      <alignment horizontal="center"/>
    </xf>
    <xf numFmtId="0" fontId="0" fillId="30" borderId="29" xfId="0" applyFill="1" applyBorder="1" applyAlignment="1">
      <alignment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0" fontId="20" fillId="30" borderId="30" xfId="0" applyFont="1" applyFill="1" applyBorder="1" applyAlignment="1">
      <alignment/>
    </xf>
    <xf numFmtId="0" fontId="20" fillId="30" borderId="0" xfId="0" applyFont="1" applyFill="1" applyBorder="1" applyAlignment="1">
      <alignment/>
    </xf>
    <xf numFmtId="0" fontId="0" fillId="30" borderId="0" xfId="0" applyFill="1" applyBorder="1" applyAlignment="1">
      <alignment/>
    </xf>
    <xf numFmtId="0" fontId="0" fillId="30" borderId="17" xfId="0" applyFill="1" applyBorder="1" applyAlignment="1">
      <alignment/>
    </xf>
    <xf numFmtId="0" fontId="0" fillId="30" borderId="30" xfId="0" applyFill="1" applyBorder="1" applyAlignment="1">
      <alignment/>
    </xf>
    <xf numFmtId="0" fontId="0" fillId="30" borderId="31" xfId="0" applyFill="1" applyBorder="1" applyAlignment="1">
      <alignment/>
    </xf>
    <xf numFmtId="0" fontId="0" fillId="30" borderId="18" xfId="0" applyFill="1" applyBorder="1" applyAlignment="1">
      <alignment/>
    </xf>
    <xf numFmtId="0" fontId="0" fillId="30" borderId="19" xfId="0" applyFill="1" applyBorder="1" applyAlignment="1">
      <alignment/>
    </xf>
    <xf numFmtId="0" fontId="21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22" fillId="30" borderId="0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65" fillId="34" borderId="18" xfId="0" applyFont="1" applyFill="1" applyBorder="1" applyAlignment="1">
      <alignment/>
    </xf>
    <xf numFmtId="0" fontId="66" fillId="34" borderId="18" xfId="0" applyFont="1" applyFill="1" applyBorder="1" applyAlignment="1">
      <alignment/>
    </xf>
    <xf numFmtId="0" fontId="67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64" fillId="35" borderId="0" xfId="0" applyFont="1" applyFill="1" applyBorder="1" applyAlignment="1">
      <alignment horizontal="left" vertical="center"/>
    </xf>
    <xf numFmtId="0" fontId="68" fillId="30" borderId="0" xfId="0" applyFont="1" applyFill="1" applyBorder="1" applyAlignment="1">
      <alignment/>
    </xf>
    <xf numFmtId="1" fontId="0" fillId="30" borderId="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Q17"/>
  <sheetViews>
    <sheetView zoomScalePageLayoutView="0" workbookViewId="0" topLeftCell="B1">
      <selection activeCell="R6" sqref="R6"/>
    </sheetView>
  </sheetViews>
  <sheetFormatPr defaultColWidth="9.140625" defaultRowHeight="12.75"/>
  <cols>
    <col min="1" max="9" width="9.140625" style="4" customWidth="1"/>
    <col min="10" max="10" width="29.7109375" style="4" customWidth="1"/>
    <col min="11" max="16384" width="9.140625" style="4" customWidth="1"/>
  </cols>
  <sheetData>
    <row r="1" ht="12.75" thickBot="1"/>
    <row r="2" spans="4:17" ht="12.75" thickBot="1">
      <c r="D2" s="10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</row>
    <row r="3" spans="4:17" ht="12.75" thickBot="1">
      <c r="D3" s="107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  <c r="Q3" s="110"/>
    </row>
    <row r="4" spans="4:17" ht="12">
      <c r="D4" s="107"/>
      <c r="E4" s="99"/>
      <c r="F4" s="92"/>
      <c r="G4" s="93"/>
      <c r="H4" s="93"/>
      <c r="I4" s="93"/>
      <c r="J4" s="93"/>
      <c r="K4" s="93"/>
      <c r="L4" s="93"/>
      <c r="M4" s="93"/>
      <c r="N4" s="93"/>
      <c r="O4" s="94"/>
      <c r="P4" s="98"/>
      <c r="Q4" s="110"/>
    </row>
    <row r="5" spans="4:17" ht="34.5">
      <c r="D5" s="107"/>
      <c r="E5" s="99"/>
      <c r="F5" s="95"/>
      <c r="G5" s="96"/>
      <c r="H5" s="96"/>
      <c r="I5" s="96"/>
      <c r="J5" s="96"/>
      <c r="K5" s="97"/>
      <c r="L5" s="97"/>
      <c r="M5" s="97"/>
      <c r="N5" s="97"/>
      <c r="O5" s="98"/>
      <c r="P5" s="98"/>
      <c r="Q5" s="110"/>
    </row>
    <row r="6" spans="4:17" ht="34.5">
      <c r="D6" s="107"/>
      <c r="E6" s="99"/>
      <c r="F6" s="95"/>
      <c r="G6" s="103" t="s">
        <v>60</v>
      </c>
      <c r="H6" s="103"/>
      <c r="I6" s="103"/>
      <c r="J6" s="103"/>
      <c r="K6" s="104"/>
      <c r="L6" s="104"/>
      <c r="M6" s="104"/>
      <c r="N6" s="97"/>
      <c r="O6" s="98"/>
      <c r="P6" s="98"/>
      <c r="Q6" s="110"/>
    </row>
    <row r="7" spans="4:17" ht="34.5">
      <c r="D7" s="107"/>
      <c r="E7" s="99"/>
      <c r="F7" s="95"/>
      <c r="G7" s="103"/>
      <c r="H7" s="103"/>
      <c r="I7" s="103"/>
      <c r="J7" s="103"/>
      <c r="K7" s="104"/>
      <c r="L7" s="104"/>
      <c r="M7" s="104"/>
      <c r="N7" s="97"/>
      <c r="O7" s="98"/>
      <c r="P7" s="98"/>
      <c r="Q7" s="110"/>
    </row>
    <row r="8" spans="4:17" ht="34.5">
      <c r="D8" s="107"/>
      <c r="E8" s="99"/>
      <c r="F8" s="95"/>
      <c r="G8" s="103"/>
      <c r="H8" s="103"/>
      <c r="I8" s="103"/>
      <c r="J8" s="105" t="s">
        <v>59</v>
      </c>
      <c r="K8" s="105" t="s">
        <v>57</v>
      </c>
      <c r="L8" s="105"/>
      <c r="M8" s="104"/>
      <c r="N8" s="97"/>
      <c r="O8" s="98"/>
      <c r="P8" s="98"/>
      <c r="Q8" s="110"/>
    </row>
    <row r="9" spans="4:17" ht="12.75" customHeight="1">
      <c r="D9" s="107"/>
      <c r="E9" s="99"/>
      <c r="F9" s="95"/>
      <c r="G9" s="103"/>
      <c r="H9" s="103"/>
      <c r="I9" s="103"/>
      <c r="J9" s="105"/>
      <c r="K9" s="105"/>
      <c r="L9" s="105"/>
      <c r="M9" s="104"/>
      <c r="N9" s="97"/>
      <c r="O9" s="98"/>
      <c r="P9" s="98"/>
      <c r="Q9" s="110"/>
    </row>
    <row r="10" spans="4:17" ht="29.25" customHeight="1">
      <c r="D10" s="107"/>
      <c r="E10" s="99"/>
      <c r="F10" s="99"/>
      <c r="G10" s="97"/>
      <c r="H10" s="97"/>
      <c r="I10" s="97"/>
      <c r="J10" s="119" t="s">
        <v>58</v>
      </c>
      <c r="K10" s="97"/>
      <c r="L10" s="97"/>
      <c r="M10" s="97"/>
      <c r="N10" s="97"/>
      <c r="O10" s="98"/>
      <c r="P10" s="98"/>
      <c r="Q10" s="110"/>
    </row>
    <row r="11" spans="4:17" ht="12">
      <c r="D11" s="107"/>
      <c r="E11" s="99"/>
      <c r="F11" s="99"/>
      <c r="G11" s="97"/>
      <c r="H11" s="97"/>
      <c r="I11" s="97"/>
      <c r="J11" s="97"/>
      <c r="K11" s="97"/>
      <c r="L11" s="97"/>
      <c r="M11" s="97"/>
      <c r="N11" s="97"/>
      <c r="O11" s="98"/>
      <c r="P11" s="98"/>
      <c r="Q11" s="110"/>
    </row>
    <row r="12" spans="4:17" ht="12">
      <c r="D12" s="107"/>
      <c r="E12" s="99"/>
      <c r="F12" s="99"/>
      <c r="G12" s="97"/>
      <c r="H12" s="97"/>
      <c r="I12" s="97"/>
      <c r="J12" s="97"/>
      <c r="K12" s="97"/>
      <c r="L12" s="97"/>
      <c r="M12" s="97"/>
      <c r="N12" s="97"/>
      <c r="O12" s="98"/>
      <c r="P12" s="98"/>
      <c r="Q12" s="110"/>
    </row>
    <row r="13" spans="4:17" ht="12.75" thickBot="1">
      <c r="D13" s="107"/>
      <c r="E13" s="99"/>
      <c r="F13" s="100"/>
      <c r="G13" s="101"/>
      <c r="H13" s="101"/>
      <c r="I13" s="101"/>
      <c r="J13" s="101"/>
      <c r="K13" s="101"/>
      <c r="L13" s="101"/>
      <c r="M13" s="101"/>
      <c r="N13" s="101"/>
      <c r="O13" s="102"/>
      <c r="P13" s="98"/>
      <c r="Q13" s="110"/>
    </row>
    <row r="14" spans="4:17" ht="12">
      <c r="D14" s="107"/>
      <c r="E14" s="99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  <c r="Q14" s="110"/>
    </row>
    <row r="15" spans="4:17" ht="12.75" thickBot="1">
      <c r="D15" s="107"/>
      <c r="E15" s="10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2"/>
      <c r="Q15" s="110"/>
    </row>
    <row r="16" spans="4:17" ht="12">
      <c r="D16" s="107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10"/>
    </row>
    <row r="17" spans="4:17" ht="33" thickBot="1">
      <c r="D17" s="108"/>
      <c r="E17" s="111"/>
      <c r="F17" s="111"/>
      <c r="G17" s="112"/>
      <c r="H17" s="113"/>
      <c r="I17" s="114"/>
      <c r="J17" s="112"/>
      <c r="K17" s="112"/>
      <c r="L17" s="112"/>
      <c r="M17" s="112"/>
      <c r="N17" s="112"/>
      <c r="O17" s="112"/>
      <c r="P17" s="111"/>
      <c r="Q17" s="11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58" zoomScaleNormal="58" zoomScalePageLayoutView="0" workbookViewId="0" topLeftCell="A1">
      <pane xSplit="1" topLeftCell="B1" activePane="topRight" state="frozen"/>
      <selection pane="topLeft" activeCell="A1" sqref="A1"/>
      <selection pane="topRight" activeCell="R7" sqref="R7"/>
    </sheetView>
  </sheetViews>
  <sheetFormatPr defaultColWidth="9.140625" defaultRowHeight="12.75"/>
  <cols>
    <col min="1" max="1" width="19.421875" style="9" customWidth="1"/>
    <col min="2" max="2" width="14.421875" style="4" customWidth="1"/>
    <col min="3" max="3" width="14.7109375" style="4" customWidth="1"/>
    <col min="4" max="4" width="12.57421875" style="4" customWidth="1"/>
    <col min="5" max="5" width="13.8515625" style="4" customWidth="1"/>
    <col min="6" max="6" width="14.140625" style="4" customWidth="1"/>
    <col min="7" max="7" width="14.00390625" style="4" customWidth="1"/>
    <col min="8" max="8" width="12.00390625" style="4" customWidth="1"/>
    <col min="9" max="9" width="16.421875" style="4" customWidth="1"/>
    <col min="10" max="10" width="17.57421875" style="4" customWidth="1"/>
    <col min="11" max="11" width="12.8515625" style="4" customWidth="1"/>
    <col min="12" max="12" width="12.57421875" style="4" customWidth="1"/>
    <col min="13" max="13" width="16.00390625" style="4" customWidth="1"/>
    <col min="14" max="14" width="16.7109375" style="11" customWidth="1"/>
    <col min="15" max="15" width="15.140625" style="4" customWidth="1"/>
    <col min="16" max="16" width="18.00390625" style="4" customWidth="1"/>
    <col min="17" max="16384" width="9.140625" style="4" customWidth="1"/>
  </cols>
  <sheetData>
    <row r="1" spans="1:17" s="63" customFormat="1" ht="21" customHeight="1" thickBot="1">
      <c r="A1" s="118"/>
      <c r="B1" s="58" t="s">
        <v>49</v>
      </c>
      <c r="C1" s="59" t="s">
        <v>50</v>
      </c>
      <c r="D1" s="59" t="s">
        <v>51</v>
      </c>
      <c r="E1" s="59" t="s">
        <v>52</v>
      </c>
      <c r="F1" s="59" t="s">
        <v>17</v>
      </c>
      <c r="G1" s="59" t="s">
        <v>1</v>
      </c>
      <c r="H1" s="59" t="s">
        <v>34</v>
      </c>
      <c r="I1" s="59" t="s">
        <v>14</v>
      </c>
      <c r="J1" s="59" t="s">
        <v>15</v>
      </c>
      <c r="K1" s="59" t="s">
        <v>18</v>
      </c>
      <c r="L1" s="59" t="s">
        <v>19</v>
      </c>
      <c r="M1" s="59" t="s">
        <v>20</v>
      </c>
      <c r="N1" s="60" t="s">
        <v>21</v>
      </c>
      <c r="O1" s="59" t="s">
        <v>11</v>
      </c>
      <c r="P1" s="61" t="s">
        <v>22</v>
      </c>
      <c r="Q1" s="62"/>
    </row>
    <row r="2" spans="1:17" ht="17.25">
      <c r="A2" s="54" t="s">
        <v>43</v>
      </c>
      <c r="B2" s="47">
        <v>16</v>
      </c>
      <c r="C2" s="47">
        <v>16</v>
      </c>
      <c r="D2" s="47">
        <v>28</v>
      </c>
      <c r="E2" s="47">
        <v>28</v>
      </c>
      <c r="F2" s="47">
        <v>34</v>
      </c>
      <c r="G2" s="47">
        <v>3</v>
      </c>
      <c r="H2" s="47">
        <v>20</v>
      </c>
      <c r="I2" s="47">
        <v>370</v>
      </c>
      <c r="J2" s="47">
        <v>57</v>
      </c>
      <c r="K2" s="47">
        <v>2.78</v>
      </c>
      <c r="L2" s="47">
        <v>220</v>
      </c>
      <c r="M2" s="47"/>
      <c r="N2" s="51"/>
      <c r="O2" s="47"/>
      <c r="P2" s="47"/>
      <c r="Q2" s="5"/>
    </row>
    <row r="3" spans="1:17" ht="17.25">
      <c r="A3" s="55" t="s">
        <v>23</v>
      </c>
      <c r="B3" s="48">
        <v>1</v>
      </c>
      <c r="C3" s="48">
        <v>1</v>
      </c>
      <c r="D3" s="48">
        <v>1</v>
      </c>
      <c r="E3" s="48">
        <v>1</v>
      </c>
      <c r="F3" s="48">
        <v>1</v>
      </c>
      <c r="G3" s="48">
        <v>1</v>
      </c>
      <c r="H3" s="48">
        <v>1</v>
      </c>
      <c r="I3" s="48">
        <v>1</v>
      </c>
      <c r="J3" s="48">
        <v>1</v>
      </c>
      <c r="K3" s="48">
        <v>1</v>
      </c>
      <c r="L3" s="48">
        <v>1</v>
      </c>
      <c r="M3" s="48">
        <v>1</v>
      </c>
      <c r="N3" s="48">
        <v>1</v>
      </c>
      <c r="O3" s="48">
        <f>SUMPRODUCT($B$27:$L$27,B3:L3)</f>
        <v>0.9999999999999999</v>
      </c>
      <c r="P3" s="48">
        <f>SUMPRODUCT($B$27:$L$27,B3:L3)</f>
        <v>0.9999999999999999</v>
      </c>
      <c r="Q3" s="5"/>
    </row>
    <row r="4" spans="1:17" s="25" customFormat="1" ht="17.25">
      <c r="A4" s="56" t="s">
        <v>47</v>
      </c>
      <c r="B4" s="48">
        <v>6.4</v>
      </c>
      <c r="C4" s="48">
        <v>7.39</v>
      </c>
      <c r="D4" s="48">
        <v>46.41</v>
      </c>
      <c r="E4" s="48">
        <v>48.66</v>
      </c>
      <c r="F4" s="48">
        <v>0</v>
      </c>
      <c r="G4" s="48">
        <v>0</v>
      </c>
      <c r="H4" s="48">
        <v>0</v>
      </c>
      <c r="I4" s="48">
        <v>0</v>
      </c>
      <c r="J4" s="48">
        <v>0</v>
      </c>
      <c r="K4" s="48">
        <v>0</v>
      </c>
      <c r="L4" s="48">
        <v>57.52</v>
      </c>
      <c r="M4" s="48">
        <v>23</v>
      </c>
      <c r="N4" s="52">
        <v>100</v>
      </c>
      <c r="O4" s="48">
        <f>SUMPRODUCT($B$27:$L$27,B4:L4)+B32*SQRT(SUM(B26:L26))</f>
        <v>22.999999643215748</v>
      </c>
      <c r="P4" s="48">
        <f>SUMPRODUCT($B$27:$L$27,B4:L4)</f>
        <v>23.235847060735974</v>
      </c>
      <c r="Q4" s="24"/>
    </row>
    <row r="5" spans="1:17" s="25" customFormat="1" ht="17.25">
      <c r="A5" s="56" t="s">
        <v>48</v>
      </c>
      <c r="B5" s="48">
        <v>0.36</v>
      </c>
      <c r="C5" s="48">
        <v>0.37</v>
      </c>
      <c r="D5" s="48">
        <v>0.85</v>
      </c>
      <c r="E5" s="48">
        <v>0.86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48">
        <v>0</v>
      </c>
      <c r="M5" s="48"/>
      <c r="N5" s="52"/>
      <c r="O5" s="48">
        <f aca="true" t="shared" si="0" ref="O5:O11">SUMPRODUCT($B$27:$L$27,B5:L5)</f>
        <v>0.5288638621144927</v>
      </c>
      <c r="P5" s="48">
        <f>SUMPRODUCT($B$27:$L$27,B5:L5)</f>
        <v>0.5288638621144927</v>
      </c>
      <c r="Q5" s="24"/>
    </row>
    <row r="6" spans="1:17" s="25" customFormat="1" ht="17.25">
      <c r="A6" s="56" t="s">
        <v>53</v>
      </c>
      <c r="B6" s="48">
        <f>B8-(1/$B$34*B7)</f>
        <v>-1</v>
      </c>
      <c r="C6" s="48">
        <f>C8-(1/$B$34*C7)</f>
        <v>1</v>
      </c>
      <c r="D6" s="48">
        <f>D8-(1/$B$34*D7)</f>
        <v>0</v>
      </c>
      <c r="E6" s="48">
        <f>E8-(1/$B$34*E7)</f>
        <v>0</v>
      </c>
      <c r="F6" s="48">
        <f aca="true" t="shared" si="1" ref="F6:L6">F8-(1/$B$34*F7)</f>
        <v>0</v>
      </c>
      <c r="G6" s="48">
        <f t="shared" si="1"/>
        <v>0</v>
      </c>
      <c r="H6" s="48">
        <f t="shared" si="1"/>
        <v>0</v>
      </c>
      <c r="I6" s="48">
        <f t="shared" si="1"/>
        <v>0</v>
      </c>
      <c r="J6" s="48">
        <f t="shared" si="1"/>
        <v>0</v>
      </c>
      <c r="K6" s="48">
        <f t="shared" si="1"/>
        <v>0</v>
      </c>
      <c r="L6" s="48">
        <f t="shared" si="1"/>
        <v>0</v>
      </c>
      <c r="M6" s="48">
        <v>0</v>
      </c>
      <c r="N6" s="52">
        <v>0</v>
      </c>
      <c r="O6" s="48">
        <f t="shared" si="0"/>
        <v>0</v>
      </c>
      <c r="P6" s="48">
        <v>0</v>
      </c>
      <c r="Q6" s="24"/>
    </row>
    <row r="7" spans="1:17" s="25" customFormat="1" ht="17.25">
      <c r="A7" s="56" t="s">
        <v>49</v>
      </c>
      <c r="B7" s="48">
        <v>1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52">
        <v>100</v>
      </c>
      <c r="O7" s="48">
        <f t="shared" si="0"/>
        <v>0.23520266335725887</v>
      </c>
      <c r="P7" s="48">
        <v>0</v>
      </c>
      <c r="Q7" s="24"/>
    </row>
    <row r="8" spans="1:17" s="25" customFormat="1" ht="17.25">
      <c r="A8" s="56" t="s">
        <v>50</v>
      </c>
      <c r="B8" s="48">
        <v>0</v>
      </c>
      <c r="C8" s="48">
        <v>1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52">
        <v>100</v>
      </c>
      <c r="O8" s="48">
        <f t="shared" si="0"/>
        <v>0.23520266335725887</v>
      </c>
      <c r="P8" s="48">
        <v>0</v>
      </c>
      <c r="Q8" s="24"/>
    </row>
    <row r="9" spans="1:17" s="25" customFormat="1" ht="17.25">
      <c r="A9" s="56" t="s">
        <v>54</v>
      </c>
      <c r="B9" s="48">
        <f>B11-(1/$B$34*B10)</f>
        <v>0</v>
      </c>
      <c r="C9" s="48">
        <f>C11-(1/$B$34*C10)</f>
        <v>0</v>
      </c>
      <c r="D9" s="48">
        <f>D10-(1/$B$34*D11)</f>
        <v>-1</v>
      </c>
      <c r="E9" s="48">
        <f>E10-(1/$B$34*E11)</f>
        <v>1</v>
      </c>
      <c r="F9" s="48">
        <f aca="true" t="shared" si="2" ref="F9:L9">F10-(1/$B$34*F11)</f>
        <v>0</v>
      </c>
      <c r="G9" s="48">
        <f t="shared" si="2"/>
        <v>0</v>
      </c>
      <c r="H9" s="48">
        <f t="shared" si="2"/>
        <v>0</v>
      </c>
      <c r="I9" s="48">
        <f t="shared" si="2"/>
        <v>0</v>
      </c>
      <c r="J9" s="48">
        <f t="shared" si="2"/>
        <v>0</v>
      </c>
      <c r="K9" s="48">
        <f t="shared" si="2"/>
        <v>0</v>
      </c>
      <c r="L9" s="48">
        <f t="shared" si="2"/>
        <v>0</v>
      </c>
      <c r="M9" s="48">
        <v>0</v>
      </c>
      <c r="N9" s="52">
        <v>0</v>
      </c>
      <c r="O9" s="48">
        <f t="shared" si="0"/>
        <v>-2.7755575615628914E-17</v>
      </c>
      <c r="P9" s="48">
        <v>0</v>
      </c>
      <c r="Q9" s="24"/>
    </row>
    <row r="10" spans="1:17" s="25" customFormat="1" ht="17.25">
      <c r="A10" s="56" t="s">
        <v>52</v>
      </c>
      <c r="B10" s="48">
        <v>0</v>
      </c>
      <c r="C10" s="48">
        <v>0</v>
      </c>
      <c r="D10" s="48">
        <v>0</v>
      </c>
      <c r="E10" s="48">
        <v>1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52">
        <v>100</v>
      </c>
      <c r="O10" s="48">
        <f t="shared" si="0"/>
        <v>0.20886895781502557</v>
      </c>
      <c r="P10" s="48">
        <v>0</v>
      </c>
      <c r="Q10" s="24"/>
    </row>
    <row r="11" spans="1:17" s="25" customFormat="1" ht="17.25">
      <c r="A11" s="56" t="s">
        <v>51</v>
      </c>
      <c r="B11" s="48">
        <v>0</v>
      </c>
      <c r="C11" s="48">
        <v>0</v>
      </c>
      <c r="D11" s="48">
        <v>1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52">
        <v>100</v>
      </c>
      <c r="O11" s="48">
        <f t="shared" si="0"/>
        <v>0.2088689578150256</v>
      </c>
      <c r="P11" s="48">
        <v>0</v>
      </c>
      <c r="Q11" s="24"/>
    </row>
    <row r="12" spans="1:17" ht="17.25">
      <c r="A12" s="55" t="s">
        <v>24</v>
      </c>
      <c r="B12" s="48">
        <v>3.35</v>
      </c>
      <c r="C12" s="48">
        <v>3.35</v>
      </c>
      <c r="D12" s="48">
        <v>2.44</v>
      </c>
      <c r="E12" s="48">
        <v>2.44</v>
      </c>
      <c r="F12" s="48">
        <v>8.2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3.606</v>
      </c>
      <c r="M12" s="48">
        <v>3.2</v>
      </c>
      <c r="N12" s="52">
        <v>100</v>
      </c>
      <c r="O12" s="48">
        <f aca="true" t="shared" si="3" ref="O12:O25">SUMPRODUCT($B$27:$L$27,B12:L12)</f>
        <v>3.2000000000007365</v>
      </c>
      <c r="P12" s="48">
        <f aca="true" t="shared" si="4" ref="P12:P25">SUMPRODUCT($B$27:$L$27,B12:L12)</f>
        <v>3.2000000000007365</v>
      </c>
      <c r="Q12" s="5"/>
    </row>
    <row r="13" spans="1:17" ht="17.25">
      <c r="A13" s="55" t="s">
        <v>25</v>
      </c>
      <c r="B13" s="48">
        <v>0.02</v>
      </c>
      <c r="C13" s="48">
        <v>0.02</v>
      </c>
      <c r="D13" s="48">
        <v>0.27</v>
      </c>
      <c r="E13" s="48">
        <v>0.27</v>
      </c>
      <c r="F13" s="48">
        <v>0</v>
      </c>
      <c r="G13" s="48">
        <v>38</v>
      </c>
      <c r="H13" s="48">
        <v>21.3</v>
      </c>
      <c r="I13" s="48">
        <v>0</v>
      </c>
      <c r="J13" s="48">
        <v>0</v>
      </c>
      <c r="K13" s="48">
        <v>0.3</v>
      </c>
      <c r="L13" s="48">
        <v>0</v>
      </c>
      <c r="M13" s="48">
        <v>1</v>
      </c>
      <c r="N13" s="52">
        <v>100</v>
      </c>
      <c r="O13" s="48">
        <f t="shared" si="3"/>
        <v>1.0000000000001177</v>
      </c>
      <c r="P13" s="48">
        <f t="shared" si="4"/>
        <v>1.0000000000001177</v>
      </c>
      <c r="Q13" s="5"/>
    </row>
    <row r="14" spans="1:17" ht="17.25">
      <c r="A14" s="55" t="s">
        <v>46</v>
      </c>
      <c r="B14" s="48">
        <v>0.13</v>
      </c>
      <c r="C14" s="48">
        <v>0.13</v>
      </c>
      <c r="D14" s="48">
        <v>0.4</v>
      </c>
      <c r="E14" s="48">
        <v>0.4</v>
      </c>
      <c r="F14" s="48">
        <v>0</v>
      </c>
      <c r="G14" s="48">
        <v>0</v>
      </c>
      <c r="H14" s="48">
        <v>18.7</v>
      </c>
      <c r="I14" s="48">
        <v>0</v>
      </c>
      <c r="J14" s="48">
        <v>0</v>
      </c>
      <c r="K14" s="48">
        <v>0</v>
      </c>
      <c r="L14" s="48">
        <v>0</v>
      </c>
      <c r="M14" s="48">
        <v>0.45</v>
      </c>
      <c r="N14" s="52">
        <v>100</v>
      </c>
      <c r="O14" s="48">
        <f t="shared" si="3"/>
        <v>0.4500000000000071</v>
      </c>
      <c r="P14" s="48">
        <f t="shared" si="4"/>
        <v>0.4500000000000071</v>
      </c>
      <c r="Q14" s="5"/>
    </row>
    <row r="15" spans="1:17" ht="17.25">
      <c r="A15" s="55" t="s">
        <v>2</v>
      </c>
      <c r="B15" s="48">
        <v>0.289368</v>
      </c>
      <c r="C15" s="48">
        <v>0.289368</v>
      </c>
      <c r="D15" s="48">
        <v>1.2770688</v>
      </c>
      <c r="E15" s="48">
        <v>1.2770688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98</v>
      </c>
      <c r="M15" s="48">
        <v>0.9</v>
      </c>
      <c r="N15" s="52">
        <v>100</v>
      </c>
      <c r="O15" s="48">
        <f t="shared" si="3"/>
        <v>0.9000000000002706</v>
      </c>
      <c r="P15" s="48">
        <f t="shared" si="4"/>
        <v>0.9000000000002706</v>
      </c>
      <c r="Q15" s="5"/>
    </row>
    <row r="16" spans="1:17" ht="17.25">
      <c r="A16" s="55" t="s">
        <v>35</v>
      </c>
      <c r="B16" s="48">
        <v>0.139424</v>
      </c>
      <c r="C16" s="48">
        <v>0.139424</v>
      </c>
      <c r="D16" s="48">
        <v>0.6233312</v>
      </c>
      <c r="E16" s="48">
        <v>0.6233312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98</v>
      </c>
      <c r="M16" s="48">
        <v>0.5</v>
      </c>
      <c r="N16" s="52">
        <v>100</v>
      </c>
      <c r="O16" s="48">
        <f t="shared" si="3"/>
        <v>0.5563745612983968</v>
      </c>
      <c r="P16" s="48">
        <f t="shared" si="4"/>
        <v>0.5563745612983968</v>
      </c>
      <c r="Q16" s="5"/>
    </row>
    <row r="17" spans="1:17" ht="17.25">
      <c r="A17" s="55" t="s">
        <v>38</v>
      </c>
      <c r="B17" s="48">
        <v>0.149944</v>
      </c>
      <c r="C17" s="48">
        <v>0.149944</v>
      </c>
      <c r="D17" s="50">
        <v>0.6537375999999999</v>
      </c>
      <c r="E17" s="50">
        <v>0.6537375999999999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52">
        <v>100</v>
      </c>
      <c r="O17" s="48">
        <f t="shared" si="3"/>
        <v>0.34362543870187373</v>
      </c>
      <c r="P17" s="48">
        <f t="shared" si="4"/>
        <v>0.34362543870187373</v>
      </c>
      <c r="Q17" s="5"/>
    </row>
    <row r="18" spans="1:17" ht="17.25">
      <c r="A18" s="55" t="s">
        <v>16</v>
      </c>
      <c r="B18" s="48">
        <v>0.20203200000000002</v>
      </c>
      <c r="C18" s="48">
        <v>0.20203200000000002</v>
      </c>
      <c r="D18" s="48">
        <v>2.8810064</v>
      </c>
      <c r="E18" s="48">
        <v>2.8810064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1.1</v>
      </c>
      <c r="N18" s="52">
        <v>100</v>
      </c>
      <c r="O18" s="48">
        <f t="shared" si="3"/>
        <v>1.2985425374196249</v>
      </c>
      <c r="P18" s="48">
        <f t="shared" si="4"/>
        <v>1.2985425374196249</v>
      </c>
      <c r="Q18" s="5"/>
    </row>
    <row r="19" spans="1:17" ht="17.25">
      <c r="A19" s="55" t="s">
        <v>36</v>
      </c>
      <c r="B19" s="48">
        <v>0.320936</v>
      </c>
      <c r="C19" s="48">
        <v>0.320936</v>
      </c>
      <c r="D19" s="48">
        <v>3.3979152</v>
      </c>
      <c r="E19" s="48">
        <v>3.3979152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1.25</v>
      </c>
      <c r="N19" s="52">
        <v>100</v>
      </c>
      <c r="O19" s="48">
        <f t="shared" si="3"/>
        <v>1.570408017070119</v>
      </c>
      <c r="P19" s="48">
        <f t="shared" si="4"/>
        <v>1.570408017070119</v>
      </c>
      <c r="Q19" s="5"/>
    </row>
    <row r="20" spans="1:17" ht="17.25">
      <c r="A20" s="55" t="s">
        <v>37</v>
      </c>
      <c r="B20" s="48">
        <v>0.323472</v>
      </c>
      <c r="C20" s="48">
        <v>0.323472</v>
      </c>
      <c r="D20" s="48">
        <v>2.2500736</v>
      </c>
      <c r="E20" s="48">
        <v>2.2500736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0.9</v>
      </c>
      <c r="N20" s="52">
        <v>100</v>
      </c>
      <c r="O20" s="48">
        <f t="shared" si="3"/>
        <v>1.0921040075212038</v>
      </c>
      <c r="P20" s="48">
        <f t="shared" si="4"/>
        <v>1.0921040075212038</v>
      </c>
      <c r="Q20" s="5"/>
    </row>
    <row r="21" spans="1:17" ht="17.25">
      <c r="A21" s="55" t="s">
        <v>40</v>
      </c>
      <c r="B21" s="48">
        <v>0.05766400000000001</v>
      </c>
      <c r="C21" s="48">
        <v>0.05766400000000001</v>
      </c>
      <c r="D21" s="48">
        <v>0.6385344</v>
      </c>
      <c r="E21" s="48">
        <v>0.6385344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0.2</v>
      </c>
      <c r="N21" s="52">
        <v>100</v>
      </c>
      <c r="O21" s="48">
        <f t="shared" si="3"/>
        <v>0.2938654820737513</v>
      </c>
      <c r="P21" s="48">
        <f t="shared" si="4"/>
        <v>0.2938654820737513</v>
      </c>
      <c r="Q21" s="5"/>
    </row>
    <row r="22" spans="1:17" ht="17.25">
      <c r="A22" s="55" t="s">
        <v>39</v>
      </c>
      <c r="B22" s="48">
        <v>0.327888</v>
      </c>
      <c r="C22" s="48">
        <v>0.327888</v>
      </c>
      <c r="D22" s="48">
        <v>2.4021056</v>
      </c>
      <c r="E22" s="48">
        <v>2.4021056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0.72</v>
      </c>
      <c r="N22" s="52">
        <v>100</v>
      </c>
      <c r="O22" s="48">
        <f t="shared" si="3"/>
        <v>1.1576908482330432</v>
      </c>
      <c r="P22" s="48">
        <f t="shared" si="4"/>
        <v>1.1576908482330432</v>
      </c>
      <c r="Q22" s="5"/>
    </row>
    <row r="23" spans="1:17" ht="17.25">
      <c r="A23" s="55" t="s">
        <v>26</v>
      </c>
      <c r="B23" s="48">
        <v>0.24288</v>
      </c>
      <c r="C23" s="48">
        <v>0.24288</v>
      </c>
      <c r="D23" s="48">
        <v>1.8319855999999999</v>
      </c>
      <c r="E23" s="48">
        <v>1.8319855999999999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0.8</v>
      </c>
      <c r="N23" s="52">
        <v>100</v>
      </c>
      <c r="O23" s="48">
        <f t="shared" si="3"/>
        <v>0.8795418917606908</v>
      </c>
      <c r="P23" s="48">
        <f t="shared" si="4"/>
        <v>0.8795418917606908</v>
      </c>
      <c r="Q23" s="5"/>
    </row>
    <row r="24" spans="1:17" ht="17.25">
      <c r="A24" s="55" t="s">
        <v>41</v>
      </c>
      <c r="B24" s="48">
        <v>0.23184000000000002</v>
      </c>
      <c r="C24" s="48">
        <v>0.23184000000000002</v>
      </c>
      <c r="D24" s="48">
        <v>2.1436511999999994</v>
      </c>
      <c r="E24" s="48">
        <v>2.1436511999999994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0.8</v>
      </c>
      <c r="N24" s="52">
        <v>100</v>
      </c>
      <c r="O24" s="48">
        <f t="shared" si="3"/>
        <v>1.0045431550713515</v>
      </c>
      <c r="P24" s="48">
        <f t="shared" si="4"/>
        <v>1.0045431550713515</v>
      </c>
      <c r="Q24" s="5"/>
    </row>
    <row r="25" spans="1:17" ht="18" thickBot="1">
      <c r="A25" s="55" t="s">
        <v>42</v>
      </c>
      <c r="B25" s="48">
        <v>0.192096</v>
      </c>
      <c r="C25" s="48">
        <v>0.192096</v>
      </c>
      <c r="D25" s="48">
        <v>1.1934512</v>
      </c>
      <c r="E25" s="48">
        <v>1.1934512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9">
        <v>0.35</v>
      </c>
      <c r="N25" s="53">
        <v>100</v>
      </c>
      <c r="O25" s="49">
        <f t="shared" si="3"/>
        <v>0.5889127983347353</v>
      </c>
      <c r="P25" s="49">
        <f t="shared" si="4"/>
        <v>0.5889127983347353</v>
      </c>
      <c r="Q25" s="5"/>
    </row>
    <row r="26" spans="1:17" ht="17.25">
      <c r="A26" s="55" t="s">
        <v>27</v>
      </c>
      <c r="B26" s="48">
        <f aca="true" t="shared" si="5" ref="B26:L26">(B5*B27)^2</f>
        <v>0.007169509953405105</v>
      </c>
      <c r="C26" s="48">
        <f>(C5*C27)^2</f>
        <v>0.007573348091212646</v>
      </c>
      <c r="D26" s="48">
        <f>(D5*D27)^2</f>
        <v>0.031519959511735994</v>
      </c>
      <c r="E26" s="48">
        <f>(E5*E27)^2</f>
        <v>0.03226596824204835</v>
      </c>
      <c r="F26" s="48">
        <f t="shared" si="5"/>
        <v>0</v>
      </c>
      <c r="G26" s="48">
        <f t="shared" si="5"/>
        <v>0</v>
      </c>
      <c r="H26" s="48">
        <f t="shared" si="5"/>
        <v>0</v>
      </c>
      <c r="I26" s="48">
        <f t="shared" si="5"/>
        <v>0</v>
      </c>
      <c r="J26" s="48">
        <f t="shared" si="5"/>
        <v>0</v>
      </c>
      <c r="K26" s="48">
        <f t="shared" si="5"/>
        <v>0</v>
      </c>
      <c r="L26" s="48">
        <f t="shared" si="5"/>
        <v>0</v>
      </c>
      <c r="M26" s="45"/>
      <c r="N26" s="44"/>
      <c r="O26" s="45"/>
      <c r="P26" s="46"/>
      <c r="Q26" s="5"/>
    </row>
    <row r="27" spans="1:17" ht="17.25">
      <c r="A27" s="55" t="s">
        <v>28</v>
      </c>
      <c r="B27" s="48">
        <v>0.23520266335725887</v>
      </c>
      <c r="C27" s="48">
        <v>0.23520266335725887</v>
      </c>
      <c r="D27" s="48">
        <v>0.2088689578150256</v>
      </c>
      <c r="E27" s="48">
        <v>0.20886895781502557</v>
      </c>
      <c r="F27" s="48">
        <v>0.07272974061975175</v>
      </c>
      <c r="G27" s="48">
        <v>0.016417596485554783</v>
      </c>
      <c r="H27" s="48">
        <v>0.011858403276743281</v>
      </c>
      <c r="I27" s="48">
        <v>0.0025</v>
      </c>
      <c r="J27" s="48">
        <v>0.0015</v>
      </c>
      <c r="K27" s="48">
        <v>0.0045</v>
      </c>
      <c r="L27" s="48">
        <v>0.0023510172733813613</v>
      </c>
      <c r="M27" s="38"/>
      <c r="N27" s="39"/>
      <c r="O27" s="38"/>
      <c r="P27" s="40"/>
      <c r="Q27" s="5"/>
    </row>
    <row r="28" spans="1:17" ht="17.25">
      <c r="A28" s="55" t="s">
        <v>29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0.0025</v>
      </c>
      <c r="J28" s="48">
        <v>0.0015</v>
      </c>
      <c r="K28" s="48">
        <v>0.0045</v>
      </c>
      <c r="L28" s="48">
        <v>0</v>
      </c>
      <c r="M28" s="38"/>
      <c r="N28" s="39"/>
      <c r="O28" s="38"/>
      <c r="P28" s="40"/>
      <c r="Q28" s="5"/>
    </row>
    <row r="29" spans="1:17" ht="17.25">
      <c r="A29" s="55" t="s">
        <v>30</v>
      </c>
      <c r="B29" s="48">
        <v>1</v>
      </c>
      <c r="C29" s="48">
        <v>1</v>
      </c>
      <c r="D29" s="48">
        <v>1</v>
      </c>
      <c r="E29" s="48">
        <v>1</v>
      </c>
      <c r="F29" s="48">
        <v>1</v>
      </c>
      <c r="G29" s="48">
        <v>1</v>
      </c>
      <c r="H29" s="48">
        <v>1</v>
      </c>
      <c r="I29" s="48">
        <v>0.0025</v>
      </c>
      <c r="J29" s="48">
        <v>0.0015</v>
      </c>
      <c r="K29" s="48">
        <v>1</v>
      </c>
      <c r="L29" s="48">
        <v>1</v>
      </c>
      <c r="M29" s="38"/>
      <c r="N29" s="39"/>
      <c r="O29" s="38"/>
      <c r="P29" s="40"/>
      <c r="Q29" s="5"/>
    </row>
    <row r="30" spans="1:17" ht="18" thickBot="1">
      <c r="A30" s="57" t="s">
        <v>31</v>
      </c>
      <c r="B30" s="49">
        <f aca="true" t="shared" si="6" ref="B30:L30">B2*B27</f>
        <v>3.763242613716142</v>
      </c>
      <c r="C30" s="49">
        <f>C2*C27</f>
        <v>3.763242613716142</v>
      </c>
      <c r="D30" s="49">
        <f>D2*D27</f>
        <v>5.848330818820717</v>
      </c>
      <c r="E30" s="49">
        <f>E2*E27</f>
        <v>5.848330818820716</v>
      </c>
      <c r="F30" s="49">
        <f t="shared" si="6"/>
        <v>2.4728111810715596</v>
      </c>
      <c r="G30" s="49">
        <f t="shared" si="6"/>
        <v>0.04925278945666435</v>
      </c>
      <c r="H30" s="49">
        <f t="shared" si="6"/>
        <v>0.23716806553486564</v>
      </c>
      <c r="I30" s="49">
        <f t="shared" si="6"/>
        <v>0.925</v>
      </c>
      <c r="J30" s="49">
        <f t="shared" si="6"/>
        <v>0.0855</v>
      </c>
      <c r="K30" s="49">
        <f t="shared" si="6"/>
        <v>0.012509999999999999</v>
      </c>
      <c r="L30" s="49">
        <f t="shared" si="6"/>
        <v>0.5172238001438995</v>
      </c>
      <c r="M30" s="41"/>
      <c r="N30" s="42"/>
      <c r="O30" s="41"/>
      <c r="P30" s="43"/>
      <c r="Q30" s="5"/>
    </row>
    <row r="31" spans="1:17" ht="18" thickBot="1">
      <c r="A31" s="64" t="s">
        <v>45</v>
      </c>
      <c r="B31" s="29">
        <f>SUM(B30:L30)</f>
        <v>23.522612701280703</v>
      </c>
      <c r="C31" s="27"/>
      <c r="D31" s="30"/>
      <c r="E31" s="30"/>
      <c r="F31" s="27"/>
      <c r="G31" s="27"/>
      <c r="H31" s="27"/>
      <c r="I31" s="27"/>
      <c r="J31" s="27"/>
      <c r="K31" s="27"/>
      <c r="L31" s="27"/>
      <c r="M31" s="27"/>
      <c r="N31" s="28"/>
      <c r="O31" s="27"/>
      <c r="P31" s="27"/>
      <c r="Q31" s="5"/>
    </row>
    <row r="32" spans="1:17" ht="18" thickBot="1">
      <c r="A32" s="65" t="s">
        <v>44</v>
      </c>
      <c r="B32" s="29">
        <f>-NORMSINV(($B$33))</f>
        <v>-0.8416212335729147</v>
      </c>
      <c r="C32" s="27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1"/>
      <c r="P32" s="31"/>
      <c r="Q32" s="5"/>
    </row>
    <row r="33" spans="1:17" ht="18" thickBot="1">
      <c r="A33" s="66" t="s">
        <v>32</v>
      </c>
      <c r="B33" s="33">
        <v>0.8</v>
      </c>
      <c r="C33" s="27"/>
      <c r="D33" s="34"/>
      <c r="E33" s="34"/>
      <c r="F33" s="31"/>
      <c r="G33" s="31"/>
      <c r="H33" s="31"/>
      <c r="I33" s="31"/>
      <c r="J33" s="31"/>
      <c r="K33" s="31"/>
      <c r="L33" s="31"/>
      <c r="M33" s="31"/>
      <c r="N33" s="32"/>
      <c r="O33" s="31"/>
      <c r="P33" s="31"/>
      <c r="Q33" s="6"/>
    </row>
    <row r="34" spans="1:16" ht="15.75" hidden="1" thickBot="1">
      <c r="A34" s="35" t="s">
        <v>55</v>
      </c>
      <c r="B34" s="36">
        <v>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7"/>
      <c r="O34" s="34"/>
      <c r="P34" s="34"/>
    </row>
    <row r="35" spans="1:17" ht="12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0"/>
      <c r="O35" s="7"/>
      <c r="P35" s="7"/>
      <c r="Q35" s="6"/>
    </row>
    <row r="36" ht="12">
      <c r="H36" s="26">
        <f>B31*20</f>
        <v>470.4522540256141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S3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4" sqref="E4"/>
    </sheetView>
  </sheetViews>
  <sheetFormatPr defaultColWidth="8.8515625" defaultRowHeight="12.75"/>
  <cols>
    <col min="1" max="1" width="2.7109375" style="1" customWidth="1"/>
    <col min="2" max="2" width="18.140625" style="1" customWidth="1"/>
    <col min="3" max="3" width="7.28125" style="1" customWidth="1"/>
    <col min="4" max="4" width="7.7109375" style="1" customWidth="1"/>
    <col min="5" max="5" width="8.421875" style="1" customWidth="1"/>
    <col min="6" max="6" width="7.7109375" style="1" customWidth="1"/>
    <col min="7" max="7" width="2.421875" style="1" customWidth="1"/>
    <col min="8" max="8" width="20.57421875" style="1" customWidth="1"/>
    <col min="9" max="9" width="13.00390625" style="1" customWidth="1"/>
    <col min="10" max="10" width="10.8515625" style="1" customWidth="1"/>
    <col min="11" max="11" width="7.28125" style="1" customWidth="1"/>
    <col min="12" max="12" width="6.421875" style="1" customWidth="1"/>
    <col min="13" max="20" width="9.140625" style="1" customWidth="1"/>
    <col min="21" max="21" width="18.28125" style="1" customWidth="1"/>
    <col min="22" max="22" width="10.421875" style="1" bestFit="1" customWidth="1"/>
    <col min="23" max="23" width="6.8515625" style="1" bestFit="1" customWidth="1"/>
    <col min="24" max="24" width="6.28125" style="1" bestFit="1" customWidth="1"/>
    <col min="25" max="25" width="6.00390625" style="1" bestFit="1" customWidth="1"/>
    <col min="26" max="26" width="6.8515625" style="1" bestFit="1" customWidth="1"/>
    <col min="27" max="27" width="4.7109375" style="1" bestFit="1" customWidth="1"/>
    <col min="28" max="28" width="5.8515625" style="1" bestFit="1" customWidth="1"/>
    <col min="29" max="29" width="5.00390625" style="1" bestFit="1" customWidth="1"/>
    <col min="30" max="30" width="7.7109375" style="1" bestFit="1" customWidth="1"/>
    <col min="31" max="31" width="5.8515625" style="1" bestFit="1" customWidth="1"/>
    <col min="32" max="32" width="6.00390625" style="1" bestFit="1" customWidth="1"/>
    <col min="33" max="33" width="5.00390625" style="1" bestFit="1" customWidth="1"/>
    <col min="34" max="34" width="6.00390625" style="1" bestFit="1" customWidth="1"/>
    <col min="35" max="35" width="4.421875" style="1" customWidth="1"/>
    <col min="36" max="36" width="3.28125" style="1" customWidth="1"/>
    <col min="37" max="37" width="3.8515625" style="1" customWidth="1"/>
    <col min="38" max="38" width="5.7109375" style="1" bestFit="1" customWidth="1"/>
    <col min="39" max="39" width="7.140625" style="1" bestFit="1" customWidth="1"/>
    <col min="40" max="40" width="6.140625" style="1" bestFit="1" customWidth="1"/>
    <col min="41" max="43" width="5.00390625" style="1" bestFit="1" customWidth="1"/>
    <col min="44" max="44" width="6.140625" style="1" bestFit="1" customWidth="1"/>
    <col min="45" max="47" width="5.00390625" style="1" bestFit="1" customWidth="1"/>
    <col min="48" max="48" width="6.00390625" style="1" bestFit="1" customWidth="1"/>
    <col min="49" max="50" width="5.00390625" style="1" bestFit="1" customWidth="1"/>
    <col min="51" max="51" width="5.8515625" style="1" bestFit="1" customWidth="1"/>
    <col min="52" max="53" width="5.00390625" style="1" bestFit="1" customWidth="1"/>
    <col min="54" max="54" width="5.8515625" style="1" bestFit="1" customWidth="1"/>
    <col min="55" max="56" width="5.00390625" style="1" bestFit="1" customWidth="1"/>
    <col min="57" max="16384" width="8.8515625" style="1" customWidth="1"/>
  </cols>
  <sheetData>
    <row r="1" spans="2:11" ht="25.5">
      <c r="B1" s="67"/>
      <c r="C1" s="68"/>
      <c r="D1" s="69"/>
      <c r="H1" s="12" t="s">
        <v>12</v>
      </c>
      <c r="I1" s="18">
        <f>Stochastic!B31</f>
        <v>23.522612701280703</v>
      </c>
      <c r="K1" s="70"/>
    </row>
    <row r="2" spans="2:11" ht="12" customHeight="1">
      <c r="B2" s="71"/>
      <c r="C2" s="68"/>
      <c r="D2" s="69"/>
      <c r="H2" s="2"/>
      <c r="J2" s="2"/>
      <c r="K2" s="70"/>
    </row>
    <row r="3" spans="1:12" s="73" customFormat="1" ht="30" hidden="1">
      <c r="A3" s="72"/>
      <c r="B3" s="19"/>
      <c r="C3" s="20"/>
      <c r="D3" s="20"/>
      <c r="E3" s="20"/>
      <c r="F3" s="20"/>
      <c r="G3" s="20"/>
      <c r="H3" s="21"/>
      <c r="I3" s="20"/>
      <c r="J3" s="22"/>
      <c r="K3" s="23"/>
      <c r="L3" s="23"/>
    </row>
    <row r="4" spans="2:11" ht="25.5">
      <c r="B4" s="13"/>
      <c r="C4" s="14"/>
      <c r="D4" s="15"/>
      <c r="E4" s="16"/>
      <c r="F4" s="17"/>
      <c r="G4" s="3"/>
      <c r="H4" s="2"/>
      <c r="J4" s="2"/>
      <c r="K4" s="70"/>
    </row>
    <row r="5" ht="12.75" thickBot="1">
      <c r="L5" s="3"/>
    </row>
    <row r="6" spans="2:12" ht="12.75">
      <c r="B6" s="78" t="s">
        <v>7</v>
      </c>
      <c r="C6" s="79" t="s">
        <v>0</v>
      </c>
      <c r="D6" s="79" t="s">
        <v>3</v>
      </c>
      <c r="E6" s="79" t="s">
        <v>6</v>
      </c>
      <c r="F6" s="80" t="s">
        <v>4</v>
      </c>
      <c r="H6" s="78" t="s">
        <v>9</v>
      </c>
      <c r="I6" s="79" t="s">
        <v>10</v>
      </c>
      <c r="J6" s="79" t="s">
        <v>11</v>
      </c>
      <c r="K6" s="79" t="s">
        <v>4</v>
      </c>
      <c r="L6" s="80" t="s">
        <v>5</v>
      </c>
    </row>
    <row r="7" spans="2:12" ht="12.75">
      <c r="B7" s="88"/>
      <c r="C7" s="74" t="s">
        <v>13</v>
      </c>
      <c r="D7" s="74" t="s">
        <v>8</v>
      </c>
      <c r="E7" s="74" t="s">
        <v>8</v>
      </c>
      <c r="F7" s="89" t="s">
        <v>8</v>
      </c>
      <c r="H7" s="81"/>
      <c r="I7" s="74"/>
      <c r="J7" s="74"/>
      <c r="K7" s="74"/>
      <c r="L7" s="82"/>
    </row>
    <row r="8" spans="2:12" ht="12.75">
      <c r="B8" s="81" t="str">
        <f>Stochastic!B1</f>
        <v>Low Corn</v>
      </c>
      <c r="C8" s="76">
        <f>Stochastic!B2</f>
        <v>16</v>
      </c>
      <c r="D8" s="76">
        <f>Stochastic!B28*100</f>
        <v>0</v>
      </c>
      <c r="E8" s="77">
        <f>Stochastic!B27*100</f>
        <v>23.520266335725886</v>
      </c>
      <c r="F8" s="90">
        <f>Stochastic!B29*100</f>
        <v>100</v>
      </c>
      <c r="H8" s="83" t="str">
        <f>Stochastic!A12</f>
        <v>ME</v>
      </c>
      <c r="I8" s="76">
        <f>Stochastic!M12</f>
        <v>3.2</v>
      </c>
      <c r="J8" s="77">
        <f>Stochastic!O12</f>
        <v>3.2000000000007365</v>
      </c>
      <c r="K8" s="76">
        <f>Stochastic!N12</f>
        <v>100</v>
      </c>
      <c r="L8" s="82" t="s">
        <v>33</v>
      </c>
    </row>
    <row r="9" spans="2:18" ht="12.75">
      <c r="B9" s="81" t="str">
        <f>Stochastic!C1</f>
        <v>High Corn</v>
      </c>
      <c r="C9" s="76">
        <f>Stochastic!C2</f>
        <v>16</v>
      </c>
      <c r="D9" s="76">
        <f>Stochastic!C28*100</f>
        <v>0</v>
      </c>
      <c r="E9" s="77">
        <f>Stochastic!C27*100</f>
        <v>23.520266335725886</v>
      </c>
      <c r="F9" s="90">
        <f>Stochastic!C29*100</f>
        <v>100</v>
      </c>
      <c r="H9" s="83" t="str">
        <f>Stochastic!A4</f>
        <v>CP</v>
      </c>
      <c r="I9" s="76">
        <f>Stochastic!M4</f>
        <v>23</v>
      </c>
      <c r="J9" s="77">
        <f>Stochastic!O4</f>
        <v>22.999999643215748</v>
      </c>
      <c r="K9" s="76">
        <f>Stochastic!N4</f>
        <v>100</v>
      </c>
      <c r="L9" s="82" t="s">
        <v>8</v>
      </c>
      <c r="Q9" s="3"/>
      <c r="R9" s="3"/>
    </row>
    <row r="10" spans="2:12" ht="12.75">
      <c r="B10" s="81" t="str">
        <f>Stochastic!D1</f>
        <v>Low SBM</v>
      </c>
      <c r="C10" s="76">
        <f>Stochastic!D2</f>
        <v>28</v>
      </c>
      <c r="D10" s="76">
        <f>Stochastic!D28*100</f>
        <v>0</v>
      </c>
      <c r="E10" s="77">
        <f>Stochastic!D27*100</f>
        <v>20.88689578150256</v>
      </c>
      <c r="F10" s="90">
        <f>Stochastic!D29*100</f>
        <v>100</v>
      </c>
      <c r="H10" s="83" t="str">
        <f>Stochastic!A13</f>
        <v>Ca</v>
      </c>
      <c r="I10" s="76">
        <f>Stochastic!M13</f>
        <v>1</v>
      </c>
      <c r="J10" s="77">
        <f>Stochastic!O13</f>
        <v>1.0000000000001177</v>
      </c>
      <c r="K10" s="76">
        <f>Stochastic!N13</f>
        <v>100</v>
      </c>
      <c r="L10" s="82" t="s">
        <v>8</v>
      </c>
    </row>
    <row r="11" spans="2:12" ht="12.75">
      <c r="B11" s="81" t="str">
        <f>Stochastic!E1</f>
        <v>High SBM</v>
      </c>
      <c r="C11" s="76">
        <f>Stochastic!E2</f>
        <v>28</v>
      </c>
      <c r="D11" s="76">
        <f>Stochastic!E28*100</f>
        <v>0</v>
      </c>
      <c r="E11" s="77">
        <f>Stochastic!E27*100</f>
        <v>20.886895781502556</v>
      </c>
      <c r="F11" s="90">
        <f>Stochastic!E29*100</f>
        <v>100</v>
      </c>
      <c r="H11" s="83" t="str">
        <f>Stochastic!A14</f>
        <v>NPP</v>
      </c>
      <c r="I11" s="76">
        <f>Stochastic!M14</f>
        <v>0.45</v>
      </c>
      <c r="J11" s="77">
        <f>Stochastic!O14</f>
        <v>0.4500000000000071</v>
      </c>
      <c r="K11" s="76">
        <f>Stochastic!N4</f>
        <v>100</v>
      </c>
      <c r="L11" s="82" t="s">
        <v>8</v>
      </c>
    </row>
    <row r="12" spans="2:12" ht="12.75">
      <c r="B12" s="81" t="str">
        <f>Stochastic!F1</f>
        <v>Poultry fat</v>
      </c>
      <c r="C12" s="76">
        <f>Stochastic!F2</f>
        <v>34</v>
      </c>
      <c r="D12" s="76">
        <f>Stochastic!F28*100</f>
        <v>0</v>
      </c>
      <c r="E12" s="77">
        <f>Stochastic!F27*100</f>
        <v>7.272974061975175</v>
      </c>
      <c r="F12" s="90">
        <f>Stochastic!F29*100</f>
        <v>100</v>
      </c>
      <c r="H12" s="83" t="str">
        <f>Stochastic!A15</f>
        <v>TSAA</v>
      </c>
      <c r="I12" s="76">
        <f>Stochastic!M15</f>
        <v>0.9</v>
      </c>
      <c r="J12" s="77">
        <f>Stochastic!O15</f>
        <v>0.9000000000002706</v>
      </c>
      <c r="K12" s="76">
        <f>Stochastic!N15</f>
        <v>100</v>
      </c>
      <c r="L12" s="82" t="s">
        <v>8</v>
      </c>
    </row>
    <row r="13" spans="2:12" ht="12.75">
      <c r="B13" s="81" t="str">
        <f>Stochastic!G1</f>
        <v>Limestone</v>
      </c>
      <c r="C13" s="76">
        <f>Stochastic!I2</f>
        <v>370</v>
      </c>
      <c r="D13" s="76">
        <f>Stochastic!G28*100</f>
        <v>0</v>
      </c>
      <c r="E13" s="77">
        <f>Stochastic!G27*100</f>
        <v>1.6417596485554784</v>
      </c>
      <c r="F13" s="90">
        <f>Stochastic!G29*100</f>
        <v>100</v>
      </c>
      <c r="H13" s="83" t="str">
        <f>Stochastic!A18</f>
        <v>Lysine</v>
      </c>
      <c r="I13" s="76">
        <f>Stochastic!M18</f>
        <v>1.1</v>
      </c>
      <c r="J13" s="77">
        <f>Stochastic!O18</f>
        <v>1.2985425374196249</v>
      </c>
      <c r="K13" s="76">
        <f>Stochastic!N18</f>
        <v>100</v>
      </c>
      <c r="L13" s="82" t="s">
        <v>8</v>
      </c>
    </row>
    <row r="14" spans="2:12" ht="12.75">
      <c r="B14" s="81" t="str">
        <f>Stochastic!H1</f>
        <v>DCP</v>
      </c>
      <c r="C14" s="76">
        <f>Stochastic!H2</f>
        <v>20</v>
      </c>
      <c r="D14" s="76">
        <f>Stochastic!H28*100</f>
        <v>0</v>
      </c>
      <c r="E14" s="77">
        <f>Stochastic!H27*100</f>
        <v>1.1858403276743281</v>
      </c>
      <c r="F14" s="90">
        <f>Stochastic!H29*100</f>
        <v>100</v>
      </c>
      <c r="H14" s="83" t="str">
        <f>Stochastic!A23</f>
        <v>Threonine</v>
      </c>
      <c r="I14" s="76">
        <f>Stochastic!M23</f>
        <v>0.8</v>
      </c>
      <c r="J14" s="77">
        <f>Stochastic!O23</f>
        <v>0.8795418917606908</v>
      </c>
      <c r="K14" s="76">
        <f>Stochastic!N23</f>
        <v>100</v>
      </c>
      <c r="L14" s="82" t="s">
        <v>8</v>
      </c>
    </row>
    <row r="15" spans="2:12" ht="12.75">
      <c r="B15" s="81" t="str">
        <f>Stochastic!I1</f>
        <v>Vitamin premix</v>
      </c>
      <c r="C15" s="76">
        <f>Stochastic!I2</f>
        <v>370</v>
      </c>
      <c r="D15" s="76">
        <f>Stochastic!I28*100</f>
        <v>0.25</v>
      </c>
      <c r="E15" s="77">
        <f>Stochastic!I27*100</f>
        <v>0.25</v>
      </c>
      <c r="F15" s="90">
        <f>Stochastic!I29*100</f>
        <v>0.25</v>
      </c>
      <c r="H15" s="83" t="str">
        <f>Stochastic!A16</f>
        <v>Met</v>
      </c>
      <c r="I15" s="76">
        <f>Stochastic!M16</f>
        <v>0.5</v>
      </c>
      <c r="J15" s="77">
        <f>Stochastic!O16</f>
        <v>0.5563745612983968</v>
      </c>
      <c r="K15" s="76">
        <f>Stochastic!N16</f>
        <v>100</v>
      </c>
      <c r="L15" s="82" t="s">
        <v>8</v>
      </c>
    </row>
    <row r="16" spans="2:12" ht="12.75">
      <c r="B16" s="81" t="str">
        <f>Stochastic!J1</f>
        <v>Mineral premix</v>
      </c>
      <c r="C16" s="76">
        <f>Stochastic!J2</f>
        <v>57</v>
      </c>
      <c r="D16" s="76">
        <f>Stochastic!J28*100</f>
        <v>0.15</v>
      </c>
      <c r="E16" s="77">
        <f>Stochastic!J27*100</f>
        <v>0.15</v>
      </c>
      <c r="F16" s="90">
        <f>Stochastic!J29*100</f>
        <v>0.15</v>
      </c>
      <c r="H16" s="83" t="str">
        <f>Stochastic!A17</f>
        <v>Cysteine</v>
      </c>
      <c r="I16" s="76">
        <f>Stochastic!M17</f>
        <v>0</v>
      </c>
      <c r="J16" s="77">
        <f>Stochastic!O17</f>
        <v>0.34362543870187373</v>
      </c>
      <c r="K16" s="76">
        <f>Stochastic!N17</f>
        <v>100</v>
      </c>
      <c r="L16" s="82" t="s">
        <v>8</v>
      </c>
    </row>
    <row r="17" spans="2:12" ht="12.75">
      <c r="B17" s="81" t="str">
        <f>Stochastic!K1</f>
        <v>salt</v>
      </c>
      <c r="C17" s="75">
        <f>Stochastic!K2</f>
        <v>2.78</v>
      </c>
      <c r="D17" s="76">
        <f>Stochastic!K28*100</f>
        <v>0.44999999999999996</v>
      </c>
      <c r="E17" s="77">
        <f>Stochastic!K27*100</f>
        <v>0.44999999999999996</v>
      </c>
      <c r="F17" s="90">
        <f>Stochastic!K29*100</f>
        <v>100</v>
      </c>
      <c r="H17" s="83" t="str">
        <f>Stochastic!A19</f>
        <v>Arginine</v>
      </c>
      <c r="I17" s="76">
        <f>Stochastic!M19</f>
        <v>1.25</v>
      </c>
      <c r="J17" s="77">
        <f>Stochastic!O19</f>
        <v>1.570408017070119</v>
      </c>
      <c r="K17" s="76">
        <f>Stochastic!N19</f>
        <v>100</v>
      </c>
      <c r="L17" s="82" t="s">
        <v>8</v>
      </c>
    </row>
    <row r="18" spans="2:12" ht="12.75">
      <c r="B18" s="81" t="str">
        <f>Stochastic!L1</f>
        <v>DL-Met</v>
      </c>
      <c r="C18" s="76">
        <f>Stochastic!L2</f>
        <v>220</v>
      </c>
      <c r="D18" s="76">
        <f>Stochastic!L28*100</f>
        <v>0</v>
      </c>
      <c r="E18" s="77">
        <f>Stochastic!L27*100</f>
        <v>0.23510172733813614</v>
      </c>
      <c r="F18" s="90">
        <f>Stochastic!L29*100</f>
        <v>100</v>
      </c>
      <c r="H18" s="83" t="str">
        <f>Stochastic!A20</f>
        <v>Valine</v>
      </c>
      <c r="I18" s="76">
        <f>Stochastic!M20</f>
        <v>0.9</v>
      </c>
      <c r="J18" s="77">
        <f>Stochastic!O20</f>
        <v>1.0921040075212038</v>
      </c>
      <c r="K18" s="76">
        <f>Stochastic!N20</f>
        <v>100</v>
      </c>
      <c r="L18" s="82" t="s">
        <v>8</v>
      </c>
    </row>
    <row r="19" spans="2:12" ht="12.75">
      <c r="B19" s="81" t="s">
        <v>56</v>
      </c>
      <c r="C19" s="76"/>
      <c r="D19" s="76"/>
      <c r="E19" s="74">
        <f>SUMPRODUCT(E8:E18)</f>
        <v>100.00000000000001</v>
      </c>
      <c r="F19" s="90"/>
      <c r="H19" s="83" t="str">
        <f>Stochastic!A22</f>
        <v>phenylalanine</v>
      </c>
      <c r="I19" s="76">
        <f>Stochastic!M22</f>
        <v>0.72</v>
      </c>
      <c r="J19" s="77">
        <f>Stochastic!O22</f>
        <v>1.1576908482330432</v>
      </c>
      <c r="K19" s="76">
        <f>Stochastic!N22</f>
        <v>100</v>
      </c>
      <c r="L19" s="82" t="s">
        <v>8</v>
      </c>
    </row>
    <row r="20" spans="2:12" ht="12.75">
      <c r="B20" s="83"/>
      <c r="C20" s="76"/>
      <c r="D20" s="76"/>
      <c r="E20" s="76"/>
      <c r="F20" s="90"/>
      <c r="H20" s="83" t="str">
        <f>Stochastic!A21</f>
        <v>Tryptophan</v>
      </c>
      <c r="I20" s="76">
        <f>Stochastic!M21</f>
        <v>0.2</v>
      </c>
      <c r="J20" s="77">
        <f>Stochastic!O21</f>
        <v>0.2938654820737513</v>
      </c>
      <c r="K20" s="76">
        <f>Stochastic!N21</f>
        <v>100</v>
      </c>
      <c r="L20" s="82" t="s">
        <v>8</v>
      </c>
    </row>
    <row r="21" spans="2:12" ht="12.75">
      <c r="B21" s="83"/>
      <c r="C21" s="76"/>
      <c r="D21" s="76"/>
      <c r="E21" s="76"/>
      <c r="F21" s="90"/>
      <c r="H21" s="83" t="str">
        <f>Stochastic!A24</f>
        <v>isoleucine</v>
      </c>
      <c r="I21" s="76">
        <f>Stochastic!M24</f>
        <v>0.8</v>
      </c>
      <c r="J21" s="77">
        <f>Stochastic!O24</f>
        <v>1.0045431550713515</v>
      </c>
      <c r="K21" s="76">
        <f>Stochastic!N24</f>
        <v>100</v>
      </c>
      <c r="L21" s="82" t="s">
        <v>8</v>
      </c>
    </row>
    <row r="22" spans="2:12" ht="13.5" thickBot="1">
      <c r="B22" s="84"/>
      <c r="C22" s="85"/>
      <c r="D22" s="85"/>
      <c r="E22" s="85"/>
      <c r="F22" s="91"/>
      <c r="H22" s="84" t="str">
        <f>Stochastic!A25</f>
        <v>Histidine</v>
      </c>
      <c r="I22" s="85">
        <f>Stochastic!M25</f>
        <v>0.35</v>
      </c>
      <c r="J22" s="86">
        <f>Stochastic!O25</f>
        <v>0.5889127983347353</v>
      </c>
      <c r="K22" s="85">
        <f>Stochastic!N25</f>
        <v>100</v>
      </c>
      <c r="L22" s="87" t="s">
        <v>8</v>
      </c>
    </row>
    <row r="23" ht="12">
      <c r="L23" s="3"/>
    </row>
    <row r="24" spans="8:19" ht="12">
      <c r="H24" s="120">
        <f>Stochastic!B33*100</f>
        <v>80</v>
      </c>
      <c r="I24" s="1">
        <f>E8</f>
        <v>23.520266335725886</v>
      </c>
      <c r="J24" s="1">
        <f>E9</f>
        <v>23.520266335725886</v>
      </c>
      <c r="K24" s="1">
        <f>E10</f>
        <v>20.88689578150256</v>
      </c>
      <c r="L24" s="3">
        <f>E11</f>
        <v>20.886895781502556</v>
      </c>
      <c r="M24" s="1">
        <f>E12</f>
        <v>7.272974061975175</v>
      </c>
      <c r="N24" s="1">
        <f>E13</f>
        <v>1.6417596485554784</v>
      </c>
      <c r="O24" s="1">
        <f>E14</f>
        <v>1.1858403276743281</v>
      </c>
      <c r="P24" s="1">
        <f>E17</f>
        <v>0.44999999999999996</v>
      </c>
      <c r="Q24" s="1">
        <f>E15</f>
        <v>0.25</v>
      </c>
      <c r="R24" s="1">
        <f>E16</f>
        <v>0.15</v>
      </c>
      <c r="S24" s="1">
        <f>E18</f>
        <v>0.23510172733813614</v>
      </c>
    </row>
    <row r="25" ht="12">
      <c r="L25" s="3"/>
    </row>
    <row r="26" ht="12">
      <c r="L26" s="3"/>
    </row>
    <row r="27" ht="12">
      <c r="L27" s="3"/>
    </row>
    <row r="28" ht="12">
      <c r="L28" s="3"/>
    </row>
    <row r="29" ht="12">
      <c r="L29" s="3"/>
    </row>
    <row r="30" ht="12">
      <c r="L30" s="3"/>
    </row>
    <row r="31" ht="12">
      <c r="L31" s="3"/>
    </row>
    <row r="32" ht="12">
      <c r="L32" s="3"/>
    </row>
  </sheetData>
  <sheetProtection/>
  <conditionalFormatting sqref="E8">
    <cfRule type="cellIs" priority="4" dxfId="0" operator="between" stopIfTrue="1">
      <formula>$D$8-0.0000001</formula>
      <formula>$F$8</formula>
    </cfRule>
  </conditionalFormatting>
  <conditionalFormatting sqref="E10:E16">
    <cfRule type="cellIs" priority="5" dxfId="0" operator="between" stopIfTrue="1">
      <formula>$D$9-0.0000001</formula>
      <formula>$F$9</formula>
    </cfRule>
  </conditionalFormatting>
  <conditionalFormatting sqref="J8:J22">
    <cfRule type="cellIs" priority="27" dxfId="0" operator="between" stopIfTrue="1">
      <formula>$I8-0.0000001</formula>
      <formula>$K8+0.0000001</formula>
    </cfRule>
  </conditionalFormatting>
  <conditionalFormatting sqref="E9">
    <cfRule type="cellIs" priority="2" dxfId="0" operator="between" stopIfTrue="1">
      <formula>$D$8-0.0000001</formula>
      <formula>$F$8</formula>
    </cfRule>
  </conditionalFormatting>
  <conditionalFormatting sqref="E17:E18">
    <cfRule type="cellIs" priority="1" dxfId="0" operator="between" stopIfTrue="1">
      <formula>$D$9-0.0000001</formula>
      <formula>$F$9</formula>
    </cfRule>
  </conditionalFormatting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Georgia</dc:creator>
  <cp:keywords/>
  <dc:description/>
  <cp:lastModifiedBy>Jessica</cp:lastModifiedBy>
  <cp:lastPrinted>2013-08-20T15:57:30Z</cp:lastPrinted>
  <dcterms:created xsi:type="dcterms:W3CDTF">2000-09-28T18:54:21Z</dcterms:created>
  <dcterms:modified xsi:type="dcterms:W3CDTF">2016-10-12T18:24:17Z</dcterms:modified>
  <cp:category/>
  <cp:version/>
  <cp:contentType/>
  <cp:contentStatus/>
</cp:coreProperties>
</file>